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65" windowWidth="20745" windowHeight="11760" tabRatio="939" firstSheet="2" activeTab="2"/>
  </bookViews>
  <sheets>
    <sheet name="BOE" sheetId="25" state="hidden" r:id="rId1"/>
    <sheet name="BC" sheetId="24" state="hidden" r:id="rId2"/>
    <sheet name="104" sheetId="46" r:id="rId3"/>
    <sheet name="105" sheetId="47" r:id="rId4"/>
    <sheet name="INV" sheetId="48" r:id="rId5"/>
  </sheets>
  <definedNames>
    <definedName name="_xlnm.Print_Area" localSheetId="2">'104'!$A$1:$V$20</definedName>
    <definedName name="_xlnm.Print_Area" localSheetId="3">'105'!$A$1:$V$20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48" l="1"/>
  <c r="B52" i="48" s="1"/>
  <c r="B18" i="46" l="1"/>
  <c r="B17" i="46"/>
  <c r="B16" i="46"/>
  <c r="B15" i="46"/>
  <c r="A16" i="46" s="1"/>
  <c r="M14" i="46" l="1"/>
  <c r="P18" i="47" l="1"/>
  <c r="P17" i="47"/>
  <c r="P16" i="47"/>
  <c r="P15" i="47"/>
  <c r="P13" i="47"/>
  <c r="P12" i="47"/>
  <c r="P11" i="47"/>
  <c r="P10" i="47"/>
  <c r="P18" i="46"/>
  <c r="P17" i="46"/>
  <c r="P16" i="46"/>
  <c r="P15" i="46"/>
  <c r="P11" i="46"/>
  <c r="P12" i="46"/>
  <c r="P13" i="46"/>
  <c r="P10" i="46"/>
  <c r="M19" i="47" l="1"/>
  <c r="U18" i="47"/>
  <c r="Q18" i="47"/>
  <c r="O18" i="47"/>
  <c r="K18" i="47"/>
  <c r="L18" i="47" s="1"/>
  <c r="U17" i="47"/>
  <c r="Q17" i="47"/>
  <c r="O17" i="47"/>
  <c r="K17" i="47"/>
  <c r="L17" i="47" s="1"/>
  <c r="W17" i="47" s="1"/>
  <c r="U16" i="47"/>
  <c r="Q16" i="47"/>
  <c r="O16" i="47"/>
  <c r="K16" i="47"/>
  <c r="L16" i="47" s="1"/>
  <c r="U15" i="47"/>
  <c r="Q15" i="47"/>
  <c r="O15" i="47"/>
  <c r="K15" i="47"/>
  <c r="L15" i="47" s="1"/>
  <c r="M14" i="47"/>
  <c r="U13" i="47"/>
  <c r="Q13" i="47"/>
  <c r="O13" i="47"/>
  <c r="K13" i="47"/>
  <c r="L13" i="47" s="1"/>
  <c r="U12" i="47"/>
  <c r="Q12" i="47"/>
  <c r="O12" i="47"/>
  <c r="K12" i="47"/>
  <c r="L12" i="47" s="1"/>
  <c r="W12" i="47" s="1"/>
  <c r="U11" i="47"/>
  <c r="Q11" i="47"/>
  <c r="O11" i="47"/>
  <c r="K11" i="47"/>
  <c r="L11" i="47" s="1"/>
  <c r="W11" i="47" s="1"/>
  <c r="U10" i="47"/>
  <c r="Q10" i="47"/>
  <c r="O10" i="47"/>
  <c r="L10" i="47"/>
  <c r="K10" i="47"/>
  <c r="A11" i="47"/>
  <c r="A12" i="47" s="1"/>
  <c r="A13" i="47" s="1"/>
  <c r="M19" i="46"/>
  <c r="B15" i="47" s="1"/>
  <c r="A12" i="46"/>
  <c r="A13" i="46" s="1"/>
  <c r="U18" i="46"/>
  <c r="Q18" i="46"/>
  <c r="O18" i="46"/>
  <c r="K18" i="46"/>
  <c r="L18" i="46" s="1"/>
  <c r="U17" i="46"/>
  <c r="Q17" i="46"/>
  <c r="O17" i="46"/>
  <c r="K17" i="46"/>
  <c r="L17" i="46" s="1"/>
  <c r="U16" i="46"/>
  <c r="Q16" i="46"/>
  <c r="O16" i="46"/>
  <c r="K16" i="46"/>
  <c r="L16" i="46" s="1"/>
  <c r="U15" i="46"/>
  <c r="Q15" i="46"/>
  <c r="O15" i="46"/>
  <c r="K15" i="46"/>
  <c r="L15" i="46" s="1"/>
  <c r="A11" i="46"/>
  <c r="U12" i="46"/>
  <c r="U13" i="46"/>
  <c r="O12" i="46"/>
  <c r="Q12" i="46"/>
  <c r="Q13" i="46"/>
  <c r="B16" i="47" l="1"/>
  <c r="B17" i="47" s="1"/>
  <c r="B18" i="47" s="1"/>
  <c r="A16" i="47"/>
  <c r="Q19" i="46"/>
  <c r="L19" i="47"/>
  <c r="Q19" i="47"/>
  <c r="Q14" i="47"/>
  <c r="O19" i="46"/>
  <c r="L19" i="46"/>
  <c r="M20" i="46"/>
  <c r="A18" i="46"/>
  <c r="A17" i="46"/>
  <c r="O19" i="47"/>
  <c r="O14" i="47"/>
  <c r="W13" i="47"/>
  <c r="W16" i="47"/>
  <c r="L14" i="47"/>
  <c r="W10" i="47"/>
  <c r="W15" i="47"/>
  <c r="W18" i="47"/>
  <c r="M20" i="47"/>
  <c r="C7" i="47" s="1"/>
  <c r="K11" i="46"/>
  <c r="L11" i="46" s="1"/>
  <c r="K12" i="46"/>
  <c r="L12" i="46" s="1"/>
  <c r="K13" i="46"/>
  <c r="L13" i="46" s="1"/>
  <c r="A18" i="47" l="1"/>
  <c r="L20" i="47"/>
  <c r="C6" i="47" s="1"/>
  <c r="Q20" i="47"/>
  <c r="S6" i="47" s="1"/>
  <c r="O20" i="47"/>
  <c r="S7" i="47" s="1"/>
  <c r="U20" i="47"/>
  <c r="S5" i="47" s="1"/>
  <c r="C7" i="46" l="1"/>
  <c r="W18" i="46"/>
  <c r="W17" i="46"/>
  <c r="W15" i="46"/>
  <c r="O13" i="46"/>
  <c r="W13" i="46"/>
  <c r="W12" i="46"/>
  <c r="U11" i="46"/>
  <c r="Q11" i="46"/>
  <c r="O11" i="46"/>
  <c r="W11" i="46"/>
  <c r="U10" i="46"/>
  <c r="Q10" i="46"/>
  <c r="O10" i="46"/>
  <c r="K10" i="46"/>
  <c r="L10" i="46" s="1"/>
  <c r="U20" i="46" l="1"/>
  <c r="S5" i="46" s="1"/>
  <c r="Q14" i="46"/>
  <c r="Q20" i="46" s="1"/>
  <c r="S6" i="46" s="1"/>
  <c r="O14" i="46"/>
  <c r="O20" i="46" s="1"/>
  <c r="S7" i="46" s="1"/>
  <c r="L14" i="46"/>
  <c r="W10" i="46"/>
  <c r="W16" i="46"/>
  <c r="L20" i="46" l="1"/>
  <c r="C6" i="46" s="1"/>
  <c r="F26" i="24" l="1"/>
  <c r="F24" i="24"/>
  <c r="F22" i="24"/>
  <c r="F20" i="24"/>
  <c r="G10" i="24"/>
  <c r="D10" i="24"/>
  <c r="D8" i="24"/>
  <c r="G8" i="24"/>
  <c r="G6" i="24"/>
  <c r="D6" i="24"/>
  <c r="F16" i="24" l="1"/>
  <c r="F18" i="24" l="1"/>
  <c r="F14" i="24"/>
</calcChain>
</file>

<file path=xl/sharedStrings.xml><?xml version="1.0" encoding="utf-8"?>
<sst xmlns="http://schemas.openxmlformats.org/spreadsheetml/2006/main" count="137" uniqueCount="78">
  <si>
    <t>BUYER</t>
  </si>
  <si>
    <t>ORDER QTY</t>
  </si>
  <si>
    <t>CBM :</t>
  </si>
  <si>
    <t>Q. METER</t>
  </si>
  <si>
    <t>SHIPPED QTY</t>
  </si>
  <si>
    <t>TTL NET WEIGHT :</t>
  </si>
  <si>
    <t>KGS</t>
  </si>
  <si>
    <t>CTN QTY</t>
  </si>
  <si>
    <t>TTL GROSS WEIGHT :</t>
  </si>
  <si>
    <t>CARTON NO.</t>
  </si>
  <si>
    <t>COLOR</t>
  </si>
  <si>
    <t>TTL CTN</t>
  </si>
  <si>
    <t>TTL QTY</t>
  </si>
  <si>
    <t>G.W./ CTN</t>
  </si>
  <si>
    <t>T.G.W</t>
  </si>
  <si>
    <t>N.W./ CTN</t>
  </si>
  <si>
    <t>T. N. W.</t>
  </si>
  <si>
    <t>CTN. MEAS (CM)</t>
  </si>
  <si>
    <t>CBM</t>
  </si>
  <si>
    <t xml:space="preserve"> FROM</t>
  </si>
  <si>
    <t>TO</t>
  </si>
  <si>
    <t>L</t>
  </si>
  <si>
    <t>W</t>
  </si>
  <si>
    <t>H</t>
  </si>
  <si>
    <t>SIZE</t>
  </si>
  <si>
    <t>ITEM</t>
  </si>
  <si>
    <t>DATE :</t>
  </si>
  <si>
    <t>PCS/ QTY</t>
  </si>
  <si>
    <t>Total</t>
  </si>
  <si>
    <t>XXL</t>
  </si>
  <si>
    <t>XXXL</t>
  </si>
  <si>
    <t>CTN</t>
  </si>
  <si>
    <t>PCS</t>
  </si>
  <si>
    <t>BENEFICIARY'S    CERTIFICATE</t>
  </si>
  <si>
    <t>EXP NO                   :</t>
  </si>
  <si>
    <t>EXPORT   L/C NO  :</t>
  </si>
  <si>
    <t>INVOICE NO          :</t>
  </si>
  <si>
    <t>DESCRIPTION  OF THE GOODS</t>
  </si>
  <si>
    <t>TOTAL QUANTITY OF THE GOODS     :</t>
  </si>
  <si>
    <t>TOTAL    CARTON                                    :</t>
  </si>
  <si>
    <t>GROSS WEIGHT                                       :</t>
  </si>
  <si>
    <t>PORT OF LOADING                                :</t>
  </si>
  <si>
    <t>PORT OF DESTINATION                       :</t>
  </si>
  <si>
    <t>DATE                                                          :</t>
  </si>
  <si>
    <t>BL NO                                                         :</t>
  </si>
  <si>
    <t xml:space="preserve">HOSSAIN CLOTHING LTD </t>
  </si>
  <si>
    <t>WE HEREBY CERTIFY THAT THE GOODS OF EXPORT ARE GOOD   GARMENTS.  HERE  PLEASE NOTE THAT  ALL THE FULL  SETS OF REQUERED  ORGINAL   DOCUMENTS  SENDS  TO THE BUYERS  BANK “  GSP,  CO , INVOICE , B/L , PACKING LIST , BENIFICIARY CERTIFICATE   ETC  .AND   ANOTHER   DUPLICATE COPY LIKE CO, GSP, B/L , INVOICE , B/CIRTIFICATE COPY ATTACHED WITH THE ACTUAL COPY  .</t>
  </si>
  <si>
    <t>ORDER NO.</t>
  </si>
  <si>
    <t>AUSTRALIAN</t>
  </si>
  <si>
    <t>AU 821</t>
  </si>
  <si>
    <t>WHITE</t>
  </si>
  <si>
    <t>4/M</t>
  </si>
  <si>
    <t>5/L</t>
  </si>
  <si>
    <t>6/XL</t>
  </si>
  <si>
    <t>7/XXL</t>
  </si>
  <si>
    <t>STYLE NO.</t>
  </si>
  <si>
    <t>AU 820</t>
  </si>
  <si>
    <t>BLACK</t>
  </si>
  <si>
    <t>MARKS &amp; NO. OF PKGS.</t>
  </si>
  <si>
    <t>DESCRIPTION OF GOODS</t>
  </si>
  <si>
    <t>QUANTITY</t>
  </si>
  <si>
    <t>SHIPPING MARK  :</t>
  </si>
  <si>
    <t>MU100/104</t>
  </si>
  <si>
    <t>AU820</t>
  </si>
  <si>
    <t>MANS  T-SHIRT . 100% COTTON  SINGLE JERSEY 135 GSM. BIOLOIC</t>
  </si>
  <si>
    <t>AU821</t>
  </si>
  <si>
    <t xml:space="preserve">COLOR: </t>
  </si>
  <si>
    <t>MU100/105</t>
  </si>
  <si>
    <t>SIZE :</t>
  </si>
  <si>
    <t>H.S CODE:61.0920000</t>
  </si>
  <si>
    <t>CAT NO. 4</t>
  </si>
  <si>
    <t xml:space="preserve">TOTAL   QTY                       :            </t>
  </si>
  <si>
    <t xml:space="preserve">TOTAL CARTON                 :              </t>
  </si>
  <si>
    <t xml:space="preserve">TOTAL NET  WEIGHT       :   </t>
  </si>
  <si>
    <t xml:space="preserve">TOTAL GROSS WEIGHT       :   </t>
  </si>
  <si>
    <t xml:space="preserve">TOTAL CBM                        :             </t>
  </si>
  <si>
    <t>MANS T- SHIRT</t>
  </si>
  <si>
    <t>MANS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</si>
</sst>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\ \P\c\s"/>
    <numFmt numFmtId="168" formatCode="0.0"/>
    <numFmt numFmtId="169" formatCode="0\ \C\t\n"/>
    <numFmt numFmtId="170" formatCode="#,##0\ \-"/>
    <numFmt numFmtId="171" formatCode="0.000"/>
    <numFmt numFmtId="172" formatCode="_(* #,##0_);_(* \(#,##0\);_(* &quot;-&quot;??_);_(@_)"/>
    <numFmt numFmtId="173" formatCode="_([$€-2]\ * #,##0.00_);_([$€-2]\ * \(#,##0.00\);_([$€-2]\ * &quot;-&quot;??_);_(@_)"/>
    <numFmt numFmtId="174" formatCode="0\ &quot;PCS&quot;"/>
    <numFmt numFmtId="175" formatCode="0\ &quot;CTNS&quot;"/>
    <numFmt numFmtId="176" formatCode="0\ &quot;KGS&quot;"/>
    <numFmt numFmtId="177" formatCode="0.00\ &quot;CBM&quot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omic Sans MS"/>
      <family val="4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3"/>
      <charset val="129"/>
      <scheme val="minor"/>
    </font>
    <font>
      <sz val="12"/>
      <name val="宋体"/>
      <charset val="134"/>
    </font>
    <font>
      <u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omic Sans MS"/>
      <family val="4"/>
    </font>
    <font>
      <sz val="10"/>
      <name val="Calibri"/>
      <family val="2"/>
      <scheme val="minor"/>
    </font>
    <font>
      <b/>
      <sz val="2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u/>
      <sz val="14"/>
      <name val="Cambria"/>
      <family val="1"/>
      <scheme val="major"/>
    </font>
    <font>
      <u/>
      <sz val="9"/>
      <name val="Cambria"/>
      <family val="1"/>
      <scheme val="major"/>
    </font>
    <font>
      <sz val="9"/>
      <name val="Cambria"/>
      <family val="1"/>
      <scheme val="major"/>
    </font>
    <font>
      <u/>
      <sz val="10"/>
      <name val="Cambria"/>
      <family val="1"/>
      <scheme val="major"/>
    </font>
    <font>
      <sz val="10"/>
      <name val="Times New Roman"/>
      <family val="1"/>
    </font>
    <font>
      <sz val="10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ahoma"/>
      <family val="2"/>
    </font>
    <font>
      <sz val="9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9"/>
      <color rgb="FF000000"/>
      <name val="Cambria"/>
      <family val="1"/>
      <scheme val="major"/>
    </font>
    <font>
      <sz val="11"/>
      <color indexed="8"/>
      <name val="Tahoma"/>
      <family val="2"/>
    </font>
    <font>
      <sz val="10"/>
      <color rgb="FF000000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14" fillId="0" borderId="0"/>
    <xf numFmtId="166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5" fillId="0" borderId="0">
      <alignment vertical="center"/>
    </xf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NumberFormat="1"/>
    <xf numFmtId="0" fontId="18" fillId="0" borderId="0" xfId="0" applyFont="1"/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1" fontId="7" fillId="0" borderId="3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13" fillId="0" borderId="2" xfId="1" applyFont="1" applyFill="1" applyBorder="1" applyAlignment="1">
      <alignment horizontal="left" vertical="center"/>
    </xf>
    <xf numFmtId="172" fontId="13" fillId="0" borderId="0" xfId="12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1" fontId="21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7" fontId="13" fillId="2" borderId="0" xfId="1" applyNumberFormat="1" applyFont="1" applyFill="1" applyBorder="1" applyAlignment="1">
      <alignment horizontal="center" vertical="center"/>
    </xf>
    <xf numFmtId="168" fontId="13" fillId="2" borderId="0" xfId="1" applyNumberFormat="1" applyFont="1" applyFill="1" applyBorder="1" applyAlignment="1">
      <alignment horizontal="center" vertical="center"/>
    </xf>
    <xf numFmtId="2" fontId="13" fillId="2" borderId="0" xfId="1" applyNumberFormat="1" applyFont="1" applyFill="1" applyBorder="1" applyAlignment="1">
      <alignment horizontal="center" vertical="center"/>
    </xf>
    <xf numFmtId="1" fontId="13" fillId="2" borderId="0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1" fontId="7" fillId="2" borderId="3" xfId="1" applyNumberFormat="1" applyFont="1" applyFill="1" applyBorder="1" applyAlignment="1">
      <alignment horizontal="center" vertical="center"/>
    </xf>
    <xf numFmtId="171" fontId="7" fillId="2" borderId="1" xfId="1" applyNumberFormat="1" applyFont="1" applyFill="1" applyBorder="1" applyAlignment="1">
      <alignment horizontal="center" vertical="center"/>
    </xf>
    <xf numFmtId="171" fontId="21" fillId="2" borderId="3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71" fontId="10" fillId="2" borderId="1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7" fillId="0" borderId="11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49" fontId="28" fillId="0" borderId="15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30" fillId="0" borderId="0" xfId="0" applyFont="1" applyBorder="1" applyAlignment="1"/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0" fontId="28" fillId="0" borderId="17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3" borderId="15" xfId="0" applyFont="1" applyFill="1" applyBorder="1" applyAlignment="1"/>
    <xf numFmtId="0" fontId="32" fillId="0" borderId="0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15" xfId="0" applyFont="1" applyBorder="1"/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38" fillId="0" borderId="17" xfId="0" applyFont="1" applyBorder="1"/>
    <xf numFmtId="0" fontId="25" fillId="0" borderId="11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173" fontId="28" fillId="0" borderId="17" xfId="0" applyNumberFormat="1" applyFont="1" applyBorder="1" applyAlignment="1">
      <alignment horizontal="center" vertical="center"/>
    </xf>
    <xf numFmtId="173" fontId="28" fillId="0" borderId="4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74" fontId="28" fillId="0" borderId="7" xfId="0" applyNumberFormat="1" applyFont="1" applyFill="1" applyBorder="1" applyAlignment="1">
      <alignment vertical="center"/>
    </xf>
    <xf numFmtId="173" fontId="28" fillId="0" borderId="1" xfId="13" applyNumberFormat="1" applyFont="1" applyFill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4" fontId="28" fillId="0" borderId="16" xfId="0" applyNumberFormat="1" applyFont="1" applyFill="1" applyBorder="1" applyAlignment="1">
      <alignment vertical="center"/>
    </xf>
    <xf numFmtId="173" fontId="28" fillId="0" borderId="8" xfId="13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174" fontId="25" fillId="0" borderId="16" xfId="0" applyNumberFormat="1" applyFont="1" applyBorder="1" applyAlignment="1">
      <alignment vertical="center"/>
    </xf>
    <xf numFmtId="165" fontId="28" fillId="0" borderId="8" xfId="13" applyFont="1" applyFill="1" applyBorder="1" applyAlignment="1">
      <alignment vertical="center"/>
    </xf>
    <xf numFmtId="174" fontId="25" fillId="0" borderId="16" xfId="0" applyNumberFormat="1" applyFont="1" applyBorder="1" applyAlignment="1">
      <alignment horizontal="center" vertical="center"/>
    </xf>
    <xf numFmtId="165" fontId="28" fillId="0" borderId="8" xfId="13" applyFont="1" applyFill="1" applyBorder="1" applyAlignment="1">
      <alignment horizontal="right" vertical="center"/>
    </xf>
    <xf numFmtId="165" fontId="28" fillId="0" borderId="8" xfId="13" applyFont="1" applyFill="1" applyBorder="1" applyAlignment="1">
      <alignment horizontal="center" vertical="center"/>
    </xf>
    <xf numFmtId="0" fontId="0" fillId="0" borderId="16" xfId="0" applyBorder="1"/>
    <xf numFmtId="0" fontId="40" fillId="0" borderId="0" xfId="0" applyFont="1" applyBorder="1" applyAlignment="1">
      <alignment vertical="center"/>
    </xf>
    <xf numFmtId="165" fontId="28" fillId="0" borderId="8" xfId="13" applyFont="1" applyFill="1" applyBorder="1" applyAlignment="1">
      <alignment horizontal="center" vertical="center" wrapText="1"/>
    </xf>
    <xf numFmtId="0" fontId="0" fillId="0" borderId="1" xfId="0" applyBorder="1"/>
    <xf numFmtId="0" fontId="28" fillId="0" borderId="3" xfId="0" applyFont="1" applyBorder="1" applyAlignment="1">
      <alignment vertical="center"/>
    </xf>
    <xf numFmtId="174" fontId="28" fillId="0" borderId="18" xfId="0" applyNumberFormat="1" applyFont="1" applyBorder="1" applyAlignment="1">
      <alignment vertical="center"/>
    </xf>
    <xf numFmtId="165" fontId="28" fillId="0" borderId="4" xfId="13" applyFont="1" applyFill="1" applyBorder="1" applyAlignment="1">
      <alignment horizontal="right" vertical="center"/>
    </xf>
    <xf numFmtId="165" fontId="28" fillId="0" borderId="4" xfId="13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6" xfId="0" applyBorder="1" applyAlignment="1"/>
    <xf numFmtId="0" fontId="0" fillId="0" borderId="7" xfId="0" applyBorder="1" applyAlignment="1"/>
    <xf numFmtId="174" fontId="28" fillId="0" borderId="10" xfId="0" applyNumberFormat="1" applyFont="1" applyBorder="1" applyAlignment="1">
      <alignment vertical="center"/>
    </xf>
    <xf numFmtId="174" fontId="28" fillId="0" borderId="3" xfId="0" applyNumberFormat="1" applyFont="1" applyBorder="1" applyAlignment="1">
      <alignment horizontal="center" vertical="center"/>
    </xf>
    <xf numFmtId="173" fontId="28" fillId="0" borderId="11" xfId="13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164" fontId="28" fillId="0" borderId="1" xfId="13" applyNumberFormat="1" applyFont="1" applyBorder="1" applyAlignment="1">
      <alignment horizontal="center" vertical="center"/>
    </xf>
    <xf numFmtId="174" fontId="28" fillId="0" borderId="7" xfId="0" applyNumberFormat="1" applyFont="1" applyBorder="1" applyAlignment="1">
      <alignment horizontal="center" vertical="center"/>
    </xf>
    <xf numFmtId="174" fontId="28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75" fontId="28" fillId="0" borderId="7" xfId="0" applyNumberFormat="1" applyFont="1" applyBorder="1" applyAlignment="1">
      <alignment horizontal="center" vertical="center"/>
    </xf>
    <xf numFmtId="175" fontId="28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76" fontId="28" fillId="2" borderId="7" xfId="0" quotePrefix="1" applyNumberFormat="1" applyFont="1" applyFill="1" applyBorder="1" applyAlignment="1">
      <alignment horizontal="center" vertical="center"/>
    </xf>
    <xf numFmtId="177" fontId="28" fillId="2" borderId="7" xfId="0" applyNumberFormat="1" applyFont="1" applyFill="1" applyBorder="1" applyAlignment="1">
      <alignment horizontal="center" vertical="center"/>
    </xf>
    <xf numFmtId="177" fontId="28" fillId="0" borderId="2" xfId="0" applyNumberFormat="1" applyFont="1" applyBorder="1" applyAlignment="1">
      <alignment vertical="center"/>
    </xf>
    <xf numFmtId="2" fontId="28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NumberFormat="1" applyFont="1" applyFill="1" applyBorder="1" applyAlignment="1">
      <alignment vertical="center"/>
    </xf>
    <xf numFmtId="172" fontId="13" fillId="2" borderId="0" xfId="12" applyNumberFormat="1" applyFont="1" applyFill="1" applyBorder="1" applyAlignment="1">
      <alignment vertical="center"/>
    </xf>
    <xf numFmtId="167" fontId="13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0" fontId="13" fillId="2" borderId="2" xfId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170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2" borderId="5" xfId="0" applyNumberFormat="1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left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0" fontId="10" fillId="2" borderId="1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9" fillId="0" borderId="9" xfId="0" applyNumberFormat="1" applyFont="1" applyBorder="1" applyAlignment="1">
      <alignment horizontal="center" vertical="top"/>
    </xf>
    <xf numFmtId="0" fontId="29" fillId="0" borderId="10" xfId="0" applyNumberFormat="1" applyFont="1" applyBorder="1" applyAlignment="1">
      <alignment horizontal="center" vertical="top"/>
    </xf>
    <xf numFmtId="0" fontId="29" fillId="0" borderId="11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1" applyNumberFormat="1" applyFont="1" applyBorder="1" applyAlignment="1">
      <alignment horizontal="center"/>
    </xf>
    <xf numFmtId="0" fontId="25" fillId="0" borderId="0" xfId="1" applyNumberFormat="1" applyFont="1" applyBorder="1" applyAlignment="1">
      <alignment horizontal="center"/>
    </xf>
    <xf numFmtId="0" fontId="25" fillId="0" borderId="16" xfId="1" applyNumberFormat="1" applyFont="1" applyBorder="1" applyAlignment="1">
      <alignment horizontal="center"/>
    </xf>
    <xf numFmtId="0" fontId="25" fillId="0" borderId="17" xfId="1" applyNumberFormat="1" applyFont="1" applyBorder="1" applyAlignment="1">
      <alignment horizontal="center"/>
    </xf>
    <xf numFmtId="0" fontId="25" fillId="0" borderId="2" xfId="1" applyNumberFormat="1" applyFont="1" applyBorder="1" applyAlignment="1">
      <alignment horizontal="center"/>
    </xf>
    <xf numFmtId="0" fontId="25" fillId="0" borderId="18" xfId="1" applyNumberFormat="1" applyFont="1" applyBorder="1" applyAlignment="1">
      <alignment horizontal="center"/>
    </xf>
  </cellXfs>
  <cellStyles count="14">
    <cellStyle name="Comma" xfId="12" builtinId="3"/>
    <cellStyle name="Comma 2" xfId="4"/>
    <cellStyle name="Comma 4" xfId="8"/>
    <cellStyle name="Currency 2" xfId="6"/>
    <cellStyle name="Currency 3" xfId="13"/>
    <cellStyle name="Normal" xfId="0" builtinId="0"/>
    <cellStyle name="Normal 2" xfId="3"/>
    <cellStyle name="Normal 2 2" xfId="1"/>
    <cellStyle name="Normal 2 3" xfId="5"/>
    <cellStyle name="Normal 3" xfId="2"/>
    <cellStyle name="Normal 3 2" xfId="7"/>
    <cellStyle name="Normal 4" xfId="9"/>
    <cellStyle name="Percent 2" xfId="10"/>
    <cellStyle name="常规_PACKING LIST &amp;INVOICE" xfId="11"/>
  </cellStyles>
  <dxfs count="0"/>
  <tableStyles count="0" defaultTableStyle="TableStyleMedium2" defaultPivotStyle="PivotStyleMedium9"/>
  <colors>
    <mruColors>
      <color rgb="FFFFCC66"/>
      <color rgb="FF00FFFF"/>
      <color rgb="FFFF99FF"/>
      <color rgb="FFFFFFCC"/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ColWidth="8.85546875" defaultRowHeight="15"/>
  <sheetData>
    <row r="1" ht="140.1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XFD2"/>
    </sheetView>
  </sheetViews>
  <sheetFormatPr defaultColWidth="8.85546875" defaultRowHeight="15"/>
  <cols>
    <col min="1" max="1" width="16" customWidth="1"/>
  </cols>
  <sheetData>
    <row r="1" spans="2:8" ht="69.95" customHeight="1"/>
    <row r="2" spans="2:8" ht="69.95" customHeight="1"/>
    <row r="3" spans="2:8" ht="23.25">
      <c r="B3" s="195" t="s">
        <v>33</v>
      </c>
      <c r="C3" s="195"/>
      <c r="D3" s="195"/>
      <c r="E3" s="195"/>
      <c r="F3" s="195"/>
      <c r="G3" s="195"/>
      <c r="H3" s="195"/>
    </row>
    <row r="6" spans="2:8">
      <c r="B6" t="s">
        <v>35</v>
      </c>
      <c r="D6" t="e">
        <f>#REF!</f>
        <v>#REF!</v>
      </c>
      <c r="F6" t="s">
        <v>26</v>
      </c>
      <c r="G6" t="e">
        <f>#REF!</f>
        <v>#REF!</v>
      </c>
    </row>
    <row r="8" spans="2:8">
      <c r="B8" t="s">
        <v>36</v>
      </c>
      <c r="D8" s="3" t="e">
        <f>#REF!</f>
        <v>#REF!</v>
      </c>
      <c r="F8" t="s">
        <v>26</v>
      </c>
      <c r="G8" t="e">
        <f>#REF!</f>
        <v>#REF!</v>
      </c>
    </row>
    <row r="10" spans="2:8">
      <c r="B10" t="s">
        <v>34</v>
      </c>
      <c r="D10" s="4" t="e">
        <f>#REF!</f>
        <v>#REF!</v>
      </c>
      <c r="F10" t="s">
        <v>26</v>
      </c>
      <c r="G10" t="e">
        <f>#REF!</f>
        <v>#REF!</v>
      </c>
    </row>
    <row r="12" spans="2:8" ht="15.75">
      <c r="B12" s="5" t="s">
        <v>37</v>
      </c>
    </row>
    <row r="14" spans="2:8">
      <c r="B14" t="s">
        <v>38</v>
      </c>
      <c r="F14" t="e">
        <f>#REF!</f>
        <v>#REF!</v>
      </c>
      <c r="G14" t="s">
        <v>32</v>
      </c>
    </row>
    <row r="16" spans="2:8">
      <c r="B16" t="s">
        <v>39</v>
      </c>
      <c r="F16" t="e">
        <f>#REF!</f>
        <v>#REF!</v>
      </c>
      <c r="G16" t="s">
        <v>31</v>
      </c>
    </row>
    <row r="18" spans="1:9">
      <c r="B18" t="s">
        <v>40</v>
      </c>
      <c r="F18" t="e">
        <f>#REF!</f>
        <v>#REF!</v>
      </c>
      <c r="G18" t="s">
        <v>6</v>
      </c>
    </row>
    <row r="20" spans="1:9">
      <c r="B20" t="s">
        <v>41</v>
      </c>
      <c r="F20" t="e">
        <f>#REF!</f>
        <v>#REF!</v>
      </c>
    </row>
    <row r="22" spans="1:9">
      <c r="B22" t="s">
        <v>42</v>
      </c>
      <c r="F22" t="e">
        <f>#REF!</f>
        <v>#REF!</v>
      </c>
    </row>
    <row r="24" spans="1:9">
      <c r="B24" t="s">
        <v>44</v>
      </c>
      <c r="F24" s="4" t="e">
        <f>#REF!</f>
        <v>#REF!</v>
      </c>
    </row>
    <row r="26" spans="1:9">
      <c r="B26" t="s">
        <v>43</v>
      </c>
      <c r="F26" s="4" t="e">
        <f>#REF!</f>
        <v>#REF!</v>
      </c>
    </row>
    <row r="28" spans="1:9">
      <c r="A28" s="196" t="s">
        <v>46</v>
      </c>
      <c r="B28" s="196"/>
      <c r="C28" s="196"/>
      <c r="D28" s="196"/>
      <c r="E28" s="196"/>
      <c r="F28" s="196"/>
      <c r="G28" s="196"/>
      <c r="H28" s="196"/>
      <c r="I28" s="196"/>
    </row>
    <row r="29" spans="1:9">
      <c r="A29" s="196"/>
      <c r="B29" s="196"/>
      <c r="C29" s="196"/>
      <c r="D29" s="196"/>
      <c r="E29" s="196"/>
      <c r="F29" s="196"/>
      <c r="G29" s="196"/>
      <c r="H29" s="196"/>
      <c r="I29" s="196"/>
    </row>
    <row r="30" spans="1:9">
      <c r="A30" s="196"/>
      <c r="B30" s="196"/>
      <c r="C30" s="196"/>
      <c r="D30" s="196"/>
      <c r="E30" s="196"/>
      <c r="F30" s="196"/>
      <c r="G30" s="196"/>
      <c r="H30" s="196"/>
      <c r="I30" s="196"/>
    </row>
    <row r="31" spans="1:9">
      <c r="A31" s="196"/>
      <c r="B31" s="196"/>
      <c r="C31" s="196"/>
      <c r="D31" s="196"/>
      <c r="E31" s="196"/>
      <c r="F31" s="196"/>
      <c r="G31" s="196"/>
      <c r="H31" s="196"/>
      <c r="I31" s="196"/>
    </row>
    <row r="32" spans="1:9">
      <c r="A32" s="196"/>
      <c r="B32" s="196"/>
      <c r="C32" s="196"/>
      <c r="D32" s="196"/>
      <c r="E32" s="196"/>
      <c r="F32" s="196"/>
      <c r="G32" s="196"/>
      <c r="H32" s="196"/>
      <c r="I32" s="196"/>
    </row>
    <row r="38" spans="1:1">
      <c r="A38" t="s">
        <v>45</v>
      </c>
    </row>
  </sheetData>
  <mergeCells count="2">
    <mergeCell ref="B3:H3"/>
    <mergeCell ref="A28:I32"/>
  </mergeCells>
  <pageMargins left="0.55000000000000004" right="0.2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0"/>
  <sheetViews>
    <sheetView tabSelected="1" zoomScale="90" zoomScaleNormal="90" zoomScaleSheetLayoutView="90" workbookViewId="0">
      <pane ySplit="9" topLeftCell="A10" activePane="bottomLeft" state="frozen"/>
      <selection activeCell="A14" sqref="A14:K14"/>
      <selection pane="bottomLeft" sqref="A1:U2"/>
    </sheetView>
  </sheetViews>
  <sheetFormatPr defaultColWidth="9.140625" defaultRowHeight="15"/>
  <cols>
    <col min="1" max="2" width="6" style="1" customWidth="1"/>
    <col min="3" max="3" width="9.7109375" style="1" customWidth="1"/>
    <col min="4" max="4" width="6.42578125" style="1" customWidth="1"/>
    <col min="5" max="8" width="6.140625" style="1" customWidth="1"/>
    <col min="9" max="10" width="6.140625" style="1" hidden="1" customWidth="1"/>
    <col min="11" max="16" width="6.7109375" style="1" customWidth="1"/>
    <col min="17" max="17" width="13.7109375" style="1" customWidth="1"/>
    <col min="18" max="18" width="5.42578125" style="1" customWidth="1"/>
    <col min="19" max="19" width="6" style="1" bestFit="1" customWidth="1"/>
    <col min="20" max="20" width="5.42578125" style="1" customWidth="1"/>
    <col min="21" max="21" width="9.42578125" style="1" bestFit="1" customWidth="1"/>
    <col min="22" max="23" width="0" style="1" hidden="1" customWidth="1"/>
    <col min="24" max="16384" width="9.140625" style="1"/>
  </cols>
  <sheetData>
    <row r="1" spans="1:27" ht="18.75" hidden="1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7" ht="15" hidden="1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7" s="2" customFormat="1" ht="22.5" customHeight="1">
      <c r="A3" s="214" t="s">
        <v>0</v>
      </c>
      <c r="B3" s="214"/>
      <c r="C3" s="216" t="s">
        <v>48</v>
      </c>
      <c r="D3" s="21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4"/>
      <c r="Q3" s="24"/>
      <c r="Y3" s="24"/>
    </row>
    <row r="4" spans="1:27" s="2" customFormat="1" ht="22.5" customHeight="1">
      <c r="A4" s="214"/>
      <c r="B4" s="214"/>
      <c r="C4" s="194"/>
      <c r="D4" s="39"/>
      <c r="E4" s="23"/>
      <c r="F4" s="23"/>
      <c r="G4" s="23"/>
      <c r="H4" s="23"/>
      <c r="I4" s="23"/>
      <c r="J4" s="23"/>
      <c r="K4" s="23"/>
      <c r="L4" s="23"/>
      <c r="M4" s="40"/>
      <c r="N4" s="40"/>
      <c r="O4" s="40"/>
      <c r="P4" s="40" t="s">
        <v>25</v>
      </c>
      <c r="Q4" s="41" t="s">
        <v>77</v>
      </c>
      <c r="R4" s="42"/>
      <c r="S4" s="42"/>
      <c r="T4" s="42"/>
      <c r="U4" s="42"/>
    </row>
    <row r="5" spans="1:27" s="2" customFormat="1" ht="22.5" customHeight="1">
      <c r="A5" s="13" t="s">
        <v>1</v>
      </c>
      <c r="B5" s="13"/>
      <c r="C5" s="33">
        <v>60012</v>
      </c>
      <c r="D5" s="25" t="s">
        <v>32</v>
      </c>
      <c r="E5" s="25"/>
      <c r="F5" s="23"/>
      <c r="G5" s="23"/>
      <c r="H5" s="23"/>
      <c r="I5" s="23"/>
      <c r="J5" s="23"/>
      <c r="K5" s="23"/>
      <c r="L5" s="22"/>
      <c r="M5" s="39"/>
      <c r="N5" s="26"/>
      <c r="O5" s="26"/>
      <c r="P5" s="39" t="s">
        <v>2</v>
      </c>
      <c r="Q5" s="39"/>
      <c r="R5" s="43"/>
      <c r="S5" s="29">
        <f>U20</f>
        <v>34.411000000000001</v>
      </c>
      <c r="T5" s="215" t="s">
        <v>3</v>
      </c>
      <c r="U5" s="215"/>
      <c r="Y5" s="27"/>
    </row>
    <row r="6" spans="1:27" s="2" customFormat="1" ht="22.5" customHeight="1">
      <c r="A6" s="13" t="s">
        <v>4</v>
      </c>
      <c r="B6" s="13"/>
      <c r="C6" s="33">
        <f>L20</f>
        <v>35100</v>
      </c>
      <c r="D6" s="25" t="s">
        <v>32</v>
      </c>
      <c r="E6" s="23"/>
      <c r="F6" s="23"/>
      <c r="G6" s="23"/>
      <c r="H6" s="23"/>
      <c r="I6" s="23"/>
      <c r="J6" s="23"/>
      <c r="K6" s="23"/>
      <c r="L6" s="22"/>
      <c r="M6" s="39"/>
      <c r="N6" s="26"/>
      <c r="O6" s="26"/>
      <c r="P6" s="39" t="s">
        <v>5</v>
      </c>
      <c r="Q6" s="39"/>
      <c r="R6" s="43"/>
      <c r="S6" s="44">
        <f>Q20</f>
        <v>5762.25</v>
      </c>
      <c r="T6" s="215" t="s">
        <v>6</v>
      </c>
      <c r="U6" s="215"/>
    </row>
    <row r="7" spans="1:27" s="2" customFormat="1" ht="22.5" customHeight="1">
      <c r="A7" s="32" t="s">
        <v>7</v>
      </c>
      <c r="B7" s="32"/>
      <c r="C7" s="33">
        <f>M20</f>
        <v>975</v>
      </c>
      <c r="D7" s="28"/>
      <c r="E7" s="23"/>
      <c r="F7" s="23"/>
      <c r="G7" s="23"/>
      <c r="H7" s="23"/>
      <c r="I7" s="23"/>
      <c r="J7" s="23"/>
      <c r="K7" s="23"/>
      <c r="L7" s="22"/>
      <c r="M7" s="39"/>
      <c r="N7" s="29"/>
      <c r="O7" s="29"/>
      <c r="P7" s="39" t="s">
        <v>8</v>
      </c>
      <c r="Q7" s="39"/>
      <c r="R7" s="43"/>
      <c r="S7" s="45">
        <f>O20</f>
        <v>6639.75</v>
      </c>
      <c r="T7" s="211" t="s">
        <v>6</v>
      </c>
      <c r="U7" s="211"/>
      <c r="AA7" s="27"/>
    </row>
    <row r="8" spans="1:27" s="30" customFormat="1" ht="21.95" customHeight="1">
      <c r="A8" s="217" t="s">
        <v>9</v>
      </c>
      <c r="B8" s="217"/>
      <c r="C8" s="218" t="s">
        <v>55</v>
      </c>
      <c r="D8" s="220" t="s">
        <v>10</v>
      </c>
      <c r="E8" s="220" t="s">
        <v>24</v>
      </c>
      <c r="F8" s="220"/>
      <c r="G8" s="220"/>
      <c r="H8" s="220"/>
      <c r="I8" s="220"/>
      <c r="J8" s="220"/>
      <c r="K8" s="209" t="s">
        <v>27</v>
      </c>
      <c r="L8" s="209" t="s">
        <v>12</v>
      </c>
      <c r="M8" s="209" t="s">
        <v>11</v>
      </c>
      <c r="N8" s="209" t="s">
        <v>13</v>
      </c>
      <c r="O8" s="210" t="s">
        <v>14</v>
      </c>
      <c r="P8" s="208" t="s">
        <v>15</v>
      </c>
      <c r="Q8" s="208" t="s">
        <v>16</v>
      </c>
      <c r="R8" s="208" t="s">
        <v>17</v>
      </c>
      <c r="S8" s="208"/>
      <c r="T8" s="208"/>
      <c r="U8" s="208" t="s">
        <v>18</v>
      </c>
      <c r="AA8" s="31"/>
    </row>
    <row r="9" spans="1:27" s="30" customFormat="1" ht="21.95" customHeight="1">
      <c r="A9" s="46" t="s">
        <v>19</v>
      </c>
      <c r="B9" s="46" t="s">
        <v>20</v>
      </c>
      <c r="C9" s="219"/>
      <c r="D9" s="220"/>
      <c r="E9" s="12" t="s">
        <v>51</v>
      </c>
      <c r="F9" s="12" t="s">
        <v>52</v>
      </c>
      <c r="G9" s="12" t="s">
        <v>53</v>
      </c>
      <c r="H9" s="12" t="s">
        <v>54</v>
      </c>
      <c r="I9" s="12" t="s">
        <v>29</v>
      </c>
      <c r="J9" s="12" t="s">
        <v>30</v>
      </c>
      <c r="K9" s="209"/>
      <c r="L9" s="209"/>
      <c r="M9" s="209"/>
      <c r="N9" s="209"/>
      <c r="O9" s="210"/>
      <c r="P9" s="208"/>
      <c r="Q9" s="208"/>
      <c r="R9" s="11" t="s">
        <v>21</v>
      </c>
      <c r="S9" s="11" t="s">
        <v>22</v>
      </c>
      <c r="T9" s="11" t="s">
        <v>23</v>
      </c>
      <c r="U9" s="208"/>
    </row>
    <row r="10" spans="1:27" s="15" customFormat="1" ht="21.95" customHeight="1">
      <c r="A10" s="47">
        <v>776</v>
      </c>
      <c r="B10" s="48">
        <v>880</v>
      </c>
      <c r="C10" s="199" t="s">
        <v>56</v>
      </c>
      <c r="D10" s="202" t="s">
        <v>50</v>
      </c>
      <c r="E10" s="48">
        <v>36</v>
      </c>
      <c r="F10" s="48"/>
      <c r="G10" s="49"/>
      <c r="H10" s="49"/>
      <c r="I10" s="49"/>
      <c r="J10" s="49"/>
      <c r="K10" s="48">
        <f>SUM(E10:J10)</f>
        <v>36</v>
      </c>
      <c r="L10" s="48">
        <f>M10*K10</f>
        <v>3780</v>
      </c>
      <c r="M10" s="50">
        <v>105</v>
      </c>
      <c r="N10" s="51">
        <v>6.81</v>
      </c>
      <c r="O10" s="16">
        <f>N10*M10</f>
        <v>715.05</v>
      </c>
      <c r="P10" s="17">
        <f>N10-0.9</f>
        <v>5.9099999999999993</v>
      </c>
      <c r="Q10" s="18">
        <f>P10*M10</f>
        <v>620.54999999999995</v>
      </c>
      <c r="R10" s="18">
        <v>45</v>
      </c>
      <c r="S10" s="18">
        <v>28</v>
      </c>
      <c r="T10" s="18">
        <v>26</v>
      </c>
      <c r="U10" s="19">
        <f>R10*S10*T10/1000000*M10</f>
        <v>3.4397999999999995</v>
      </c>
      <c r="V10" s="15">
        <v>52</v>
      </c>
      <c r="W10" s="15">
        <f>V10-L10</f>
        <v>-3728</v>
      </c>
    </row>
    <row r="11" spans="1:27" s="15" customFormat="1" ht="21.95" customHeight="1">
      <c r="A11" s="47">
        <f>B10+1</f>
        <v>881</v>
      </c>
      <c r="B11" s="48">
        <v>1050</v>
      </c>
      <c r="C11" s="200"/>
      <c r="D11" s="203"/>
      <c r="E11" s="48"/>
      <c r="F11" s="48">
        <v>36</v>
      </c>
      <c r="G11" s="49"/>
      <c r="H11" s="49"/>
      <c r="I11" s="49"/>
      <c r="J11" s="49"/>
      <c r="K11" s="48">
        <f t="shared" ref="K11:K13" si="0">SUM(E11:J11)</f>
        <v>36</v>
      </c>
      <c r="L11" s="48">
        <f t="shared" ref="L11:L13" si="1">M11*K11</f>
        <v>6120</v>
      </c>
      <c r="M11" s="48">
        <v>170</v>
      </c>
      <c r="N11" s="51">
        <v>6.81</v>
      </c>
      <c r="O11" s="6">
        <f t="shared" ref="O11:O12" si="2">N11*M11</f>
        <v>1157.7</v>
      </c>
      <c r="P11" s="17">
        <f t="shared" ref="P11:P13" si="3">N11-0.9</f>
        <v>5.9099999999999993</v>
      </c>
      <c r="Q11" s="20">
        <f t="shared" ref="Q11:Q12" si="4">P11*M11</f>
        <v>1004.6999999999998</v>
      </c>
      <c r="R11" s="18">
        <v>45</v>
      </c>
      <c r="S11" s="18">
        <v>28</v>
      </c>
      <c r="T11" s="18">
        <v>26</v>
      </c>
      <c r="U11" s="21">
        <f t="shared" ref="U11:U13" si="5">R11*S11*T11/1000000*M11</f>
        <v>5.5691999999999995</v>
      </c>
      <c r="V11" s="15">
        <v>222</v>
      </c>
      <c r="W11" s="15">
        <f t="shared" ref="W11:W18" si="6">V11-L11</f>
        <v>-5898</v>
      </c>
      <c r="X11" s="198"/>
      <c r="Y11" s="198"/>
    </row>
    <row r="12" spans="1:27" s="15" customFormat="1" ht="21.95" customHeight="1">
      <c r="A12" s="47">
        <f>B11+1</f>
        <v>1051</v>
      </c>
      <c r="B12" s="48">
        <v>1230</v>
      </c>
      <c r="C12" s="200"/>
      <c r="D12" s="203"/>
      <c r="E12" s="48"/>
      <c r="F12" s="48"/>
      <c r="G12" s="49">
        <v>36</v>
      </c>
      <c r="H12" s="49"/>
      <c r="I12" s="49"/>
      <c r="J12" s="49"/>
      <c r="K12" s="48">
        <f t="shared" si="0"/>
        <v>36</v>
      </c>
      <c r="L12" s="48">
        <f t="shared" si="1"/>
        <v>6480</v>
      </c>
      <c r="M12" s="48">
        <v>180</v>
      </c>
      <c r="N12" s="51">
        <v>6.81</v>
      </c>
      <c r="O12" s="6">
        <f t="shared" si="2"/>
        <v>1225.8</v>
      </c>
      <c r="P12" s="17">
        <f t="shared" si="3"/>
        <v>5.9099999999999993</v>
      </c>
      <c r="Q12" s="20">
        <f t="shared" si="4"/>
        <v>1063.8</v>
      </c>
      <c r="R12" s="18">
        <v>45</v>
      </c>
      <c r="S12" s="18">
        <v>28</v>
      </c>
      <c r="T12" s="18">
        <v>26</v>
      </c>
      <c r="U12" s="21">
        <f t="shared" si="5"/>
        <v>5.8967999999999998</v>
      </c>
      <c r="V12" s="15">
        <v>307</v>
      </c>
      <c r="W12" s="15">
        <f t="shared" si="6"/>
        <v>-6173</v>
      </c>
      <c r="X12" s="198"/>
      <c r="Y12" s="198"/>
    </row>
    <row r="13" spans="1:27" s="15" customFormat="1" ht="21.95" customHeight="1">
      <c r="A13" s="47">
        <f>B12+1</f>
        <v>1231</v>
      </c>
      <c r="B13" s="48">
        <v>1320</v>
      </c>
      <c r="C13" s="201"/>
      <c r="D13" s="204"/>
      <c r="E13" s="48"/>
      <c r="F13" s="48"/>
      <c r="G13" s="49"/>
      <c r="H13" s="49">
        <v>36</v>
      </c>
      <c r="I13" s="49"/>
      <c r="J13" s="49"/>
      <c r="K13" s="48">
        <f t="shared" si="0"/>
        <v>36</v>
      </c>
      <c r="L13" s="48">
        <f t="shared" si="1"/>
        <v>3240</v>
      </c>
      <c r="M13" s="48">
        <v>90</v>
      </c>
      <c r="N13" s="51">
        <v>6.81</v>
      </c>
      <c r="O13" s="6">
        <f t="shared" ref="O13" si="7">N13*M13</f>
        <v>612.9</v>
      </c>
      <c r="P13" s="17">
        <f t="shared" si="3"/>
        <v>5.9099999999999993</v>
      </c>
      <c r="Q13" s="20">
        <f>P13*M13</f>
        <v>531.9</v>
      </c>
      <c r="R13" s="18">
        <v>45</v>
      </c>
      <c r="S13" s="18">
        <v>28</v>
      </c>
      <c r="T13" s="18">
        <v>26</v>
      </c>
      <c r="U13" s="21">
        <f t="shared" si="5"/>
        <v>2.9483999999999999</v>
      </c>
      <c r="V13" s="15">
        <v>392</v>
      </c>
      <c r="W13" s="15">
        <f t="shared" si="6"/>
        <v>-2848</v>
      </c>
    </row>
    <row r="14" spans="1:27" s="30" customFormat="1" ht="21.9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7"/>
      <c r="L14" s="52">
        <f>SUM(L10:L13)</f>
        <v>19620</v>
      </c>
      <c r="M14" s="53">
        <f>SUM(M10:M13)</f>
        <v>545</v>
      </c>
      <c r="N14" s="54"/>
      <c r="O14" s="35">
        <f>SUM(O10:O13)</f>
        <v>3711.4500000000003</v>
      </c>
      <c r="P14" s="36"/>
      <c r="Q14" s="37">
        <f>SUM(Q10:Q13)</f>
        <v>3220.95</v>
      </c>
      <c r="R14" s="37"/>
      <c r="S14" s="37"/>
      <c r="T14" s="37"/>
      <c r="U14" s="38">
        <v>18.853999999999999</v>
      </c>
    </row>
    <row r="15" spans="1:27" s="15" customFormat="1" ht="21.95" customHeight="1">
      <c r="A15" s="47">
        <v>1</v>
      </c>
      <c r="B15" s="48">
        <f>SUM(M15)</f>
        <v>80</v>
      </c>
      <c r="C15" s="199" t="s">
        <v>49</v>
      </c>
      <c r="D15" s="202" t="s">
        <v>50</v>
      </c>
      <c r="E15" s="48">
        <v>36</v>
      </c>
      <c r="F15" s="48"/>
      <c r="G15" s="49"/>
      <c r="H15" s="49"/>
      <c r="I15" s="49"/>
      <c r="J15" s="49"/>
      <c r="K15" s="48">
        <f>SUM(E15:J15)</f>
        <v>36</v>
      </c>
      <c r="L15" s="48">
        <f>M15*K15</f>
        <v>2880</v>
      </c>
      <c r="M15" s="50">
        <v>80</v>
      </c>
      <c r="N15" s="51">
        <v>6.81</v>
      </c>
      <c r="O15" s="16">
        <f>N15*M15</f>
        <v>544.79999999999995</v>
      </c>
      <c r="P15" s="17">
        <f t="shared" ref="P15:P18" si="8">N15-0.9</f>
        <v>5.9099999999999993</v>
      </c>
      <c r="Q15" s="18">
        <f>P15*M15</f>
        <v>472.79999999999995</v>
      </c>
      <c r="R15" s="18">
        <v>45</v>
      </c>
      <c r="S15" s="18">
        <v>28</v>
      </c>
      <c r="T15" s="18">
        <v>26</v>
      </c>
      <c r="U15" s="19">
        <f>R15*S15*T15/1000000*M15</f>
        <v>2.6208</v>
      </c>
      <c r="V15" s="15">
        <v>477</v>
      </c>
      <c r="W15" s="15">
        <f t="shared" si="6"/>
        <v>-2403</v>
      </c>
    </row>
    <row r="16" spans="1:27" s="15" customFormat="1" ht="21.95" customHeight="1">
      <c r="A16" s="47">
        <f>B15+1</f>
        <v>81</v>
      </c>
      <c r="B16" s="48">
        <f>SUM(M15:M16)</f>
        <v>210</v>
      </c>
      <c r="C16" s="200"/>
      <c r="D16" s="203"/>
      <c r="E16" s="48"/>
      <c r="F16" s="48">
        <v>36</v>
      </c>
      <c r="G16" s="49"/>
      <c r="H16" s="49"/>
      <c r="I16" s="49"/>
      <c r="J16" s="49"/>
      <c r="K16" s="48">
        <f t="shared" ref="K16:K18" si="9">SUM(E16:J16)</f>
        <v>36</v>
      </c>
      <c r="L16" s="48">
        <f t="shared" ref="L16:L18" si="10">M16*K16</f>
        <v>4680</v>
      </c>
      <c r="M16" s="50">
        <v>130</v>
      </c>
      <c r="N16" s="51">
        <v>6.81</v>
      </c>
      <c r="O16" s="6">
        <f t="shared" ref="O16:O18" si="11">N16*M16</f>
        <v>885.3</v>
      </c>
      <c r="P16" s="17">
        <f t="shared" si="8"/>
        <v>5.9099999999999993</v>
      </c>
      <c r="Q16" s="20">
        <f t="shared" ref="Q16:Q17" si="12">P16*M16</f>
        <v>768.3</v>
      </c>
      <c r="R16" s="18">
        <v>45</v>
      </c>
      <c r="S16" s="18">
        <v>28</v>
      </c>
      <c r="T16" s="18">
        <v>26</v>
      </c>
      <c r="U16" s="21">
        <f t="shared" ref="U16:U18" si="13">R16*S16*T16/1000000*M16</f>
        <v>4.2587999999999999</v>
      </c>
      <c r="V16" s="15">
        <v>562</v>
      </c>
      <c r="W16" s="15">
        <f t="shared" si="6"/>
        <v>-4118</v>
      </c>
    </row>
    <row r="17" spans="1:23" s="15" customFormat="1" ht="21.95" customHeight="1">
      <c r="A17" s="47">
        <f t="shared" ref="A17:A18" si="14">B16+1</f>
        <v>211</v>
      </c>
      <c r="B17" s="48">
        <f>SUM(M15:M17)</f>
        <v>340</v>
      </c>
      <c r="C17" s="200"/>
      <c r="D17" s="203"/>
      <c r="E17" s="48"/>
      <c r="F17" s="48"/>
      <c r="G17" s="49">
        <v>36</v>
      </c>
      <c r="H17" s="49"/>
      <c r="I17" s="49"/>
      <c r="J17" s="49"/>
      <c r="K17" s="48">
        <f t="shared" si="9"/>
        <v>36</v>
      </c>
      <c r="L17" s="48">
        <f t="shared" si="10"/>
        <v>4680</v>
      </c>
      <c r="M17" s="50">
        <v>130</v>
      </c>
      <c r="N17" s="51">
        <v>6.81</v>
      </c>
      <c r="O17" s="6">
        <f t="shared" si="11"/>
        <v>885.3</v>
      </c>
      <c r="P17" s="17">
        <f t="shared" si="8"/>
        <v>5.9099999999999993</v>
      </c>
      <c r="Q17" s="20">
        <f t="shared" si="12"/>
        <v>768.3</v>
      </c>
      <c r="R17" s="18">
        <v>45</v>
      </c>
      <c r="S17" s="18">
        <v>28</v>
      </c>
      <c r="T17" s="18">
        <v>26</v>
      </c>
      <c r="U17" s="21">
        <f t="shared" si="13"/>
        <v>4.2587999999999999</v>
      </c>
      <c r="V17" s="15">
        <v>647</v>
      </c>
      <c r="W17" s="15">
        <f t="shared" si="6"/>
        <v>-4033</v>
      </c>
    </row>
    <row r="18" spans="1:23" s="15" customFormat="1" ht="21.95" customHeight="1">
      <c r="A18" s="47">
        <f t="shared" si="14"/>
        <v>341</v>
      </c>
      <c r="B18" s="48">
        <f>SUM(M15:M18)</f>
        <v>430</v>
      </c>
      <c r="C18" s="201"/>
      <c r="D18" s="204"/>
      <c r="E18" s="48"/>
      <c r="F18" s="48"/>
      <c r="G18" s="49"/>
      <c r="H18" s="49">
        <v>36</v>
      </c>
      <c r="I18" s="49"/>
      <c r="J18" s="49"/>
      <c r="K18" s="48">
        <f t="shared" si="9"/>
        <v>36</v>
      </c>
      <c r="L18" s="48">
        <f t="shared" si="10"/>
        <v>3240</v>
      </c>
      <c r="M18" s="50">
        <v>90</v>
      </c>
      <c r="N18" s="51">
        <v>6.81</v>
      </c>
      <c r="O18" s="6">
        <f t="shared" si="11"/>
        <v>612.9</v>
      </c>
      <c r="P18" s="17">
        <f t="shared" si="8"/>
        <v>5.9099999999999993</v>
      </c>
      <c r="Q18" s="20">
        <f>P18*M18</f>
        <v>531.9</v>
      </c>
      <c r="R18" s="18">
        <v>45</v>
      </c>
      <c r="S18" s="18">
        <v>28</v>
      </c>
      <c r="T18" s="18">
        <v>26</v>
      </c>
      <c r="U18" s="21">
        <f t="shared" si="13"/>
        <v>2.9483999999999999</v>
      </c>
      <c r="V18" s="15">
        <v>732</v>
      </c>
      <c r="W18" s="15">
        <f t="shared" si="6"/>
        <v>-2508</v>
      </c>
    </row>
    <row r="19" spans="1:23" s="30" customFormat="1" ht="21.95" customHeight="1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52">
        <f>SUM(L15:L18)</f>
        <v>15480</v>
      </c>
      <c r="M19" s="53">
        <f>SUM(M15:M18)</f>
        <v>430</v>
      </c>
      <c r="N19" s="54"/>
      <c r="O19" s="35">
        <f>SUM(O15:O18)</f>
        <v>2928.2999999999997</v>
      </c>
      <c r="P19" s="36"/>
      <c r="Q19" s="37">
        <f>SUM(Q15:Q18)</f>
        <v>2541.2999999999997</v>
      </c>
      <c r="R19" s="37"/>
      <c r="S19" s="37"/>
      <c r="T19" s="37"/>
      <c r="U19" s="38">
        <v>15.557</v>
      </c>
    </row>
    <row r="20" spans="1:23" s="15" customFormat="1" ht="37.5" customHeight="1">
      <c r="A20" s="197" t="s">
        <v>28</v>
      </c>
      <c r="B20" s="197"/>
      <c r="C20" s="7"/>
      <c r="D20" s="7"/>
      <c r="E20" s="8"/>
      <c r="F20" s="8"/>
      <c r="G20" s="8"/>
      <c r="H20" s="8"/>
      <c r="I20" s="8"/>
      <c r="J20" s="8"/>
      <c r="K20" s="8"/>
      <c r="L20" s="8">
        <f>L14+L19</f>
        <v>35100</v>
      </c>
      <c r="M20" s="8">
        <f>M14+M19</f>
        <v>975</v>
      </c>
      <c r="N20" s="8"/>
      <c r="O20" s="8">
        <f>O14+O19</f>
        <v>6639.75</v>
      </c>
      <c r="P20" s="9"/>
      <c r="Q20" s="8">
        <f>Q14+Q19</f>
        <v>5762.25</v>
      </c>
      <c r="R20" s="10"/>
      <c r="S20" s="10"/>
      <c r="T20" s="10"/>
      <c r="U20" s="34">
        <f>U14+U19</f>
        <v>34.411000000000001</v>
      </c>
    </row>
  </sheetData>
  <mergeCells count="30">
    <mergeCell ref="L8:L9"/>
    <mergeCell ref="A8:B8"/>
    <mergeCell ref="C8:C9"/>
    <mergeCell ref="D8:D9"/>
    <mergeCell ref="E8:J8"/>
    <mergeCell ref="K8:K9"/>
    <mergeCell ref="T7:U7"/>
    <mergeCell ref="A1:U1"/>
    <mergeCell ref="A2:U2"/>
    <mergeCell ref="A3:B3"/>
    <mergeCell ref="T5:U5"/>
    <mergeCell ref="T6:U6"/>
    <mergeCell ref="A4:B4"/>
    <mergeCell ref="C3:D3"/>
    <mergeCell ref="U8:U9"/>
    <mergeCell ref="M8:M9"/>
    <mergeCell ref="N8:N9"/>
    <mergeCell ref="O8:O9"/>
    <mergeCell ref="P8:P9"/>
    <mergeCell ref="Q8:Q9"/>
    <mergeCell ref="R8:T8"/>
    <mergeCell ref="A20:B20"/>
    <mergeCell ref="X11:X12"/>
    <mergeCell ref="Y11:Y12"/>
    <mergeCell ref="C10:C13"/>
    <mergeCell ref="D10:D13"/>
    <mergeCell ref="C15:C18"/>
    <mergeCell ref="D15:D18"/>
    <mergeCell ref="A14:K14"/>
    <mergeCell ref="A19:K19"/>
  </mergeCells>
  <printOptions horizontalCentered="1"/>
  <pageMargins left="0" right="0" top="0" bottom="0" header="0" footer="0"/>
  <pageSetup paperSize="9" scale="10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0"/>
  <sheetViews>
    <sheetView zoomScale="90" zoomScaleNormal="90" zoomScaleSheetLayoutView="90" workbookViewId="0">
      <pane ySplit="9" topLeftCell="A13" activePane="bottomLeft" state="frozen"/>
      <selection activeCell="B18" sqref="B18"/>
      <selection pane="bottomLeft" activeCell="H26" sqref="H26"/>
    </sheetView>
  </sheetViews>
  <sheetFormatPr defaultColWidth="9.140625" defaultRowHeight="15"/>
  <cols>
    <col min="1" max="2" width="6" style="1" customWidth="1"/>
    <col min="3" max="3" width="10.7109375" style="1" customWidth="1"/>
    <col min="4" max="4" width="6.42578125" style="1" customWidth="1"/>
    <col min="5" max="8" width="6.140625" style="1" customWidth="1"/>
    <col min="9" max="10" width="6.140625" style="1" hidden="1" customWidth="1"/>
    <col min="11" max="16" width="6.7109375" style="1" customWidth="1"/>
    <col min="17" max="17" width="9" style="1" customWidth="1"/>
    <col min="18" max="18" width="5.42578125" style="1" customWidth="1"/>
    <col min="19" max="19" width="6" style="1" bestFit="1" customWidth="1"/>
    <col min="20" max="20" width="5.42578125" style="1" customWidth="1"/>
    <col min="21" max="21" width="9.42578125" style="1" bestFit="1" customWidth="1"/>
    <col min="22" max="23" width="0" style="1" hidden="1" customWidth="1"/>
    <col min="24" max="16384" width="9.140625" style="1"/>
  </cols>
  <sheetData>
    <row r="1" spans="1:27" ht="18.75" hidden="1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7" ht="15" hidden="1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7" s="2" customFormat="1" ht="22.5" customHeight="1">
      <c r="A3" s="222" t="s">
        <v>0</v>
      </c>
      <c r="B3" s="222"/>
      <c r="C3" s="188" t="s">
        <v>48</v>
      </c>
      <c r="D3" s="18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8"/>
      <c r="R3" s="59"/>
      <c r="S3" s="59"/>
      <c r="T3" s="59"/>
      <c r="U3" s="59"/>
      <c r="Y3" s="24"/>
    </row>
    <row r="4" spans="1:27" s="2" customFormat="1" ht="22.5" customHeight="1">
      <c r="A4" s="222"/>
      <c r="B4" s="222"/>
      <c r="C4" s="189"/>
      <c r="D4" s="188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 t="s">
        <v>25</v>
      </c>
      <c r="Q4" s="223" t="s">
        <v>76</v>
      </c>
      <c r="R4" s="223"/>
      <c r="S4" s="223"/>
      <c r="T4" s="59"/>
      <c r="U4" s="59"/>
    </row>
    <row r="5" spans="1:27" s="2" customFormat="1" ht="22.5" customHeight="1">
      <c r="A5" s="188" t="s">
        <v>1</v>
      </c>
      <c r="B5" s="188"/>
      <c r="C5" s="190">
        <v>40140</v>
      </c>
      <c r="D5" s="191" t="s">
        <v>32</v>
      </c>
      <c r="E5" s="60"/>
      <c r="F5" s="56"/>
      <c r="G5" s="56"/>
      <c r="H5" s="56"/>
      <c r="I5" s="56"/>
      <c r="J5" s="56"/>
      <c r="K5" s="56"/>
      <c r="L5" s="55"/>
      <c r="M5" s="55"/>
      <c r="N5" s="61"/>
      <c r="O5" s="61"/>
      <c r="P5" s="55" t="s">
        <v>2</v>
      </c>
      <c r="Q5" s="55"/>
      <c r="R5" s="57"/>
      <c r="S5" s="62">
        <f>U20</f>
        <v>24.91</v>
      </c>
      <c r="T5" s="221" t="s">
        <v>3</v>
      </c>
      <c r="U5" s="221"/>
      <c r="Y5" s="27"/>
    </row>
    <row r="6" spans="1:27" s="2" customFormat="1" ht="22.5" customHeight="1">
      <c r="A6" s="188" t="s">
        <v>4</v>
      </c>
      <c r="B6" s="188"/>
      <c r="C6" s="190">
        <f>L20</f>
        <v>24660</v>
      </c>
      <c r="D6" s="191" t="s">
        <v>32</v>
      </c>
      <c r="E6" s="56"/>
      <c r="F6" s="56"/>
      <c r="G6" s="56"/>
      <c r="H6" s="56"/>
      <c r="I6" s="56"/>
      <c r="J6" s="56"/>
      <c r="K6" s="56"/>
      <c r="L6" s="55"/>
      <c r="M6" s="55"/>
      <c r="N6" s="61"/>
      <c r="O6" s="61"/>
      <c r="P6" s="55" t="s">
        <v>5</v>
      </c>
      <c r="Q6" s="55"/>
      <c r="R6" s="57"/>
      <c r="S6" s="63">
        <f>Q20</f>
        <v>4048.3499999999995</v>
      </c>
      <c r="T6" s="221" t="s">
        <v>6</v>
      </c>
      <c r="U6" s="221"/>
    </row>
    <row r="7" spans="1:27" s="2" customFormat="1" ht="22.5" customHeight="1">
      <c r="A7" s="193" t="s">
        <v>7</v>
      </c>
      <c r="B7" s="193"/>
      <c r="C7" s="190">
        <f>M20</f>
        <v>685</v>
      </c>
      <c r="D7" s="192"/>
      <c r="E7" s="56"/>
      <c r="F7" s="56"/>
      <c r="G7" s="56"/>
      <c r="H7" s="56"/>
      <c r="I7" s="56"/>
      <c r="J7" s="56"/>
      <c r="K7" s="56"/>
      <c r="L7" s="55"/>
      <c r="M7" s="55"/>
      <c r="N7" s="62"/>
      <c r="O7" s="62"/>
      <c r="P7" s="55" t="s">
        <v>8</v>
      </c>
      <c r="Q7" s="55"/>
      <c r="R7" s="57"/>
      <c r="S7" s="64">
        <f>O20</f>
        <v>4664.8500000000004</v>
      </c>
      <c r="T7" s="224" t="s">
        <v>6</v>
      </c>
      <c r="U7" s="224"/>
      <c r="AA7" s="27"/>
    </row>
    <row r="8" spans="1:27" s="30" customFormat="1" ht="21.95" customHeight="1">
      <c r="A8" s="217" t="s">
        <v>9</v>
      </c>
      <c r="B8" s="217"/>
      <c r="C8" s="218" t="s">
        <v>55</v>
      </c>
      <c r="D8" s="220" t="s">
        <v>10</v>
      </c>
      <c r="E8" s="220" t="s">
        <v>24</v>
      </c>
      <c r="F8" s="220"/>
      <c r="G8" s="220"/>
      <c r="H8" s="220"/>
      <c r="I8" s="220"/>
      <c r="J8" s="220"/>
      <c r="K8" s="209" t="s">
        <v>27</v>
      </c>
      <c r="L8" s="209" t="s">
        <v>12</v>
      </c>
      <c r="M8" s="209" t="s">
        <v>11</v>
      </c>
      <c r="N8" s="209" t="s">
        <v>13</v>
      </c>
      <c r="O8" s="209" t="s">
        <v>14</v>
      </c>
      <c r="P8" s="225" t="s">
        <v>15</v>
      </c>
      <c r="Q8" s="225" t="s">
        <v>16</v>
      </c>
      <c r="R8" s="225" t="s">
        <v>17</v>
      </c>
      <c r="S8" s="225"/>
      <c r="T8" s="225"/>
      <c r="U8" s="225" t="s">
        <v>18</v>
      </c>
      <c r="AA8" s="31"/>
    </row>
    <row r="9" spans="1:27" s="30" customFormat="1" ht="21.95" customHeight="1">
      <c r="A9" s="46" t="s">
        <v>19</v>
      </c>
      <c r="B9" s="46" t="s">
        <v>20</v>
      </c>
      <c r="C9" s="219"/>
      <c r="D9" s="220"/>
      <c r="E9" s="12" t="s">
        <v>51</v>
      </c>
      <c r="F9" s="12" t="s">
        <v>52</v>
      </c>
      <c r="G9" s="12" t="s">
        <v>53</v>
      </c>
      <c r="H9" s="12" t="s">
        <v>54</v>
      </c>
      <c r="I9" s="12" t="s">
        <v>29</v>
      </c>
      <c r="J9" s="12" t="s">
        <v>30</v>
      </c>
      <c r="K9" s="209"/>
      <c r="L9" s="209"/>
      <c r="M9" s="209"/>
      <c r="N9" s="209"/>
      <c r="O9" s="209"/>
      <c r="P9" s="225"/>
      <c r="Q9" s="225"/>
      <c r="R9" s="65" t="s">
        <v>21</v>
      </c>
      <c r="S9" s="65" t="s">
        <v>22</v>
      </c>
      <c r="T9" s="65" t="s">
        <v>23</v>
      </c>
      <c r="U9" s="225"/>
    </row>
    <row r="10" spans="1:27" s="15" customFormat="1" ht="21.95" customHeight="1">
      <c r="A10" s="47">
        <v>1321</v>
      </c>
      <c r="B10" s="48">
        <v>1390</v>
      </c>
      <c r="C10" s="199" t="s">
        <v>56</v>
      </c>
      <c r="D10" s="202" t="s">
        <v>57</v>
      </c>
      <c r="E10" s="48">
        <v>36</v>
      </c>
      <c r="F10" s="48"/>
      <c r="G10" s="49"/>
      <c r="H10" s="49"/>
      <c r="I10" s="49"/>
      <c r="J10" s="49"/>
      <c r="K10" s="48">
        <f>SUM(E10:J10)</f>
        <v>36</v>
      </c>
      <c r="L10" s="48">
        <f>M10*K10</f>
        <v>2520</v>
      </c>
      <c r="M10" s="50">
        <v>70</v>
      </c>
      <c r="N10" s="51">
        <v>6.81</v>
      </c>
      <c r="O10" s="50">
        <f>N10*M10</f>
        <v>476.7</v>
      </c>
      <c r="P10" s="51">
        <f t="shared" ref="P10:P13" si="0">N10-0.9</f>
        <v>5.9099999999999993</v>
      </c>
      <c r="Q10" s="50">
        <f>P10*M10</f>
        <v>413.69999999999993</v>
      </c>
      <c r="R10" s="50">
        <v>45</v>
      </c>
      <c r="S10" s="50">
        <v>28</v>
      </c>
      <c r="T10" s="50">
        <v>26</v>
      </c>
      <c r="U10" s="66">
        <f>R10*S10*T10/1000000*M10</f>
        <v>2.2931999999999997</v>
      </c>
      <c r="V10" s="15">
        <v>52</v>
      </c>
      <c r="W10" s="15">
        <f>V10-L10</f>
        <v>-2468</v>
      </c>
    </row>
    <row r="11" spans="1:27" s="15" customFormat="1" ht="21.95" customHeight="1">
      <c r="A11" s="47">
        <f>B10+1</f>
        <v>1391</v>
      </c>
      <c r="B11" s="48">
        <v>1490</v>
      </c>
      <c r="C11" s="200"/>
      <c r="D11" s="203"/>
      <c r="E11" s="48"/>
      <c r="F11" s="48">
        <v>36</v>
      </c>
      <c r="G11" s="49"/>
      <c r="H11" s="49"/>
      <c r="I11" s="49"/>
      <c r="J11" s="49"/>
      <c r="K11" s="48">
        <f t="shared" ref="K11:K13" si="1">SUM(E11:J11)</f>
        <v>36</v>
      </c>
      <c r="L11" s="48">
        <f t="shared" ref="L11:L13" si="2">M11*K11</f>
        <v>3600</v>
      </c>
      <c r="M11" s="50">
        <v>100</v>
      </c>
      <c r="N11" s="51">
        <v>6.81</v>
      </c>
      <c r="O11" s="48">
        <f t="shared" ref="O11:O13" si="3">N11*M11</f>
        <v>681</v>
      </c>
      <c r="P11" s="51">
        <f t="shared" si="0"/>
        <v>5.9099999999999993</v>
      </c>
      <c r="Q11" s="48">
        <f t="shared" ref="Q11:Q12" si="4">P11*M11</f>
        <v>590.99999999999989</v>
      </c>
      <c r="R11" s="50">
        <v>45</v>
      </c>
      <c r="S11" s="50">
        <v>28</v>
      </c>
      <c r="T11" s="50">
        <v>26</v>
      </c>
      <c r="U11" s="67">
        <f t="shared" ref="U11:U13" si="5">R11*S11*T11/1000000*M11</f>
        <v>3.2759999999999998</v>
      </c>
      <c r="V11" s="15">
        <v>222</v>
      </c>
      <c r="W11" s="15">
        <f t="shared" ref="W11:W18" si="6">V11-L11</f>
        <v>-3378</v>
      </c>
      <c r="X11" s="198"/>
      <c r="Y11" s="198"/>
    </row>
    <row r="12" spans="1:27" s="15" customFormat="1" ht="21.95" customHeight="1">
      <c r="A12" s="47">
        <f>B11+1</f>
        <v>1491</v>
      </c>
      <c r="B12" s="48">
        <v>1590</v>
      </c>
      <c r="C12" s="200"/>
      <c r="D12" s="203"/>
      <c r="E12" s="48"/>
      <c r="F12" s="48"/>
      <c r="G12" s="49">
        <v>36</v>
      </c>
      <c r="H12" s="49"/>
      <c r="I12" s="49"/>
      <c r="J12" s="49"/>
      <c r="K12" s="48">
        <f t="shared" si="1"/>
        <v>36</v>
      </c>
      <c r="L12" s="48">
        <f t="shared" si="2"/>
        <v>3600</v>
      </c>
      <c r="M12" s="50">
        <v>100</v>
      </c>
      <c r="N12" s="51">
        <v>6.81</v>
      </c>
      <c r="O12" s="48">
        <f t="shared" si="3"/>
        <v>681</v>
      </c>
      <c r="P12" s="51">
        <f t="shared" si="0"/>
        <v>5.9099999999999993</v>
      </c>
      <c r="Q12" s="48">
        <f t="shared" si="4"/>
        <v>590.99999999999989</v>
      </c>
      <c r="R12" s="50">
        <v>45</v>
      </c>
      <c r="S12" s="50">
        <v>28</v>
      </c>
      <c r="T12" s="50">
        <v>26</v>
      </c>
      <c r="U12" s="67">
        <f t="shared" si="5"/>
        <v>3.2759999999999998</v>
      </c>
      <c r="V12" s="15">
        <v>307</v>
      </c>
      <c r="W12" s="15">
        <f t="shared" si="6"/>
        <v>-3293</v>
      </c>
      <c r="X12" s="198"/>
      <c r="Y12" s="198"/>
    </row>
    <row r="13" spans="1:27" s="15" customFormat="1" ht="21.95" customHeight="1">
      <c r="A13" s="47">
        <f>B12+1</f>
        <v>1591</v>
      </c>
      <c r="B13" s="48">
        <v>1660</v>
      </c>
      <c r="C13" s="201"/>
      <c r="D13" s="204"/>
      <c r="E13" s="48"/>
      <c r="F13" s="48"/>
      <c r="G13" s="49"/>
      <c r="H13" s="49">
        <v>36</v>
      </c>
      <c r="I13" s="49"/>
      <c r="J13" s="49"/>
      <c r="K13" s="48">
        <f t="shared" si="1"/>
        <v>36</v>
      </c>
      <c r="L13" s="48">
        <f t="shared" si="2"/>
        <v>2520</v>
      </c>
      <c r="M13" s="50">
        <v>70</v>
      </c>
      <c r="N13" s="51">
        <v>6.81</v>
      </c>
      <c r="O13" s="48">
        <f t="shared" si="3"/>
        <v>476.7</v>
      </c>
      <c r="P13" s="51">
        <f t="shared" si="0"/>
        <v>5.9099999999999993</v>
      </c>
      <c r="Q13" s="48">
        <f>P13*M13</f>
        <v>413.69999999999993</v>
      </c>
      <c r="R13" s="50">
        <v>45</v>
      </c>
      <c r="S13" s="50">
        <v>28</v>
      </c>
      <c r="T13" s="50">
        <v>26</v>
      </c>
      <c r="U13" s="67">
        <f t="shared" si="5"/>
        <v>2.2931999999999997</v>
      </c>
      <c r="V13" s="15">
        <v>392</v>
      </c>
      <c r="W13" s="15">
        <f t="shared" si="6"/>
        <v>-2128</v>
      </c>
    </row>
    <row r="14" spans="1:27" s="30" customFormat="1" ht="21.9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7"/>
      <c r="L14" s="52">
        <f>SUM(L10:L13)</f>
        <v>12240</v>
      </c>
      <c r="M14" s="53">
        <f>SUM(M10:M13)</f>
        <v>340</v>
      </c>
      <c r="N14" s="54"/>
      <c r="O14" s="53">
        <f>SUM(O10:O13)</f>
        <v>2315.4</v>
      </c>
      <c r="P14" s="54"/>
      <c r="Q14" s="53">
        <f>SUM(Q10:Q13)</f>
        <v>2009.3999999999996</v>
      </c>
      <c r="R14" s="53"/>
      <c r="S14" s="53"/>
      <c r="T14" s="53"/>
      <c r="U14" s="68">
        <v>12.138</v>
      </c>
    </row>
    <row r="15" spans="1:27" s="15" customFormat="1" ht="21.95" customHeight="1">
      <c r="A15" s="47">
        <v>431</v>
      </c>
      <c r="B15" s="48">
        <f>'104'!M19+'105'!M15</f>
        <v>500</v>
      </c>
      <c r="C15" s="199" t="s">
        <v>49</v>
      </c>
      <c r="D15" s="202" t="s">
        <v>57</v>
      </c>
      <c r="E15" s="48">
        <v>36</v>
      </c>
      <c r="F15" s="48"/>
      <c r="G15" s="49"/>
      <c r="H15" s="49"/>
      <c r="I15" s="49"/>
      <c r="J15" s="49"/>
      <c r="K15" s="48">
        <f>SUM(E15:J15)</f>
        <v>36</v>
      </c>
      <c r="L15" s="48">
        <f>M15*K15</f>
        <v>2520</v>
      </c>
      <c r="M15" s="50">
        <v>70</v>
      </c>
      <c r="N15" s="51">
        <v>6.81</v>
      </c>
      <c r="O15" s="50">
        <f>N15*M15</f>
        <v>476.7</v>
      </c>
      <c r="P15" s="51">
        <f t="shared" ref="P15:P18" si="7">N15-0.9</f>
        <v>5.9099999999999993</v>
      </c>
      <c r="Q15" s="50">
        <f>P15*M15</f>
        <v>413.69999999999993</v>
      </c>
      <c r="R15" s="50">
        <v>45</v>
      </c>
      <c r="S15" s="50">
        <v>28</v>
      </c>
      <c r="T15" s="50">
        <v>26</v>
      </c>
      <c r="U15" s="66">
        <f>R15*S15*T15/1000000*M15</f>
        <v>2.2931999999999997</v>
      </c>
      <c r="V15" s="15">
        <v>477</v>
      </c>
      <c r="W15" s="15">
        <f t="shared" si="6"/>
        <v>-2043</v>
      </c>
    </row>
    <row r="16" spans="1:27" s="15" customFormat="1" ht="21.95" customHeight="1">
      <c r="A16" s="47">
        <f>B15+1</f>
        <v>501</v>
      </c>
      <c r="B16" s="48">
        <f>B15+M16</f>
        <v>600</v>
      </c>
      <c r="C16" s="200"/>
      <c r="D16" s="203"/>
      <c r="E16" s="48"/>
      <c r="F16" s="48">
        <v>36</v>
      </c>
      <c r="G16" s="49"/>
      <c r="H16" s="49"/>
      <c r="I16" s="49"/>
      <c r="J16" s="49"/>
      <c r="K16" s="48">
        <f t="shared" ref="K16:K18" si="8">SUM(E16:J16)</f>
        <v>36</v>
      </c>
      <c r="L16" s="48">
        <f t="shared" ref="L16:L18" si="9">M16*K16</f>
        <v>3600</v>
      </c>
      <c r="M16" s="50">
        <v>100</v>
      </c>
      <c r="N16" s="51">
        <v>6.81</v>
      </c>
      <c r="O16" s="48">
        <f t="shared" ref="O16:O18" si="10">N16*M16</f>
        <v>681</v>
      </c>
      <c r="P16" s="51">
        <f t="shared" si="7"/>
        <v>5.9099999999999993</v>
      </c>
      <c r="Q16" s="48">
        <f t="shared" ref="Q16:Q17" si="11">P16*M16</f>
        <v>590.99999999999989</v>
      </c>
      <c r="R16" s="50">
        <v>45</v>
      </c>
      <c r="S16" s="50">
        <v>28</v>
      </c>
      <c r="T16" s="50">
        <v>26</v>
      </c>
      <c r="U16" s="67">
        <f t="shared" ref="U16:U18" si="12">R16*S16*T16/1000000*M16</f>
        <v>3.2759999999999998</v>
      </c>
      <c r="V16" s="15">
        <v>562</v>
      </c>
      <c r="W16" s="15">
        <f t="shared" si="6"/>
        <v>-3038</v>
      </c>
    </row>
    <row r="17" spans="1:23" s="15" customFormat="1" ht="21.95" customHeight="1">
      <c r="A17" s="47">
        <v>601</v>
      </c>
      <c r="B17" s="48">
        <f>B16+M15:M17</f>
        <v>700</v>
      </c>
      <c r="C17" s="200"/>
      <c r="D17" s="203"/>
      <c r="E17" s="48"/>
      <c r="F17" s="48"/>
      <c r="G17" s="49">
        <v>36</v>
      </c>
      <c r="H17" s="49"/>
      <c r="I17" s="49"/>
      <c r="J17" s="49"/>
      <c r="K17" s="48">
        <f t="shared" si="8"/>
        <v>36</v>
      </c>
      <c r="L17" s="48">
        <f t="shared" si="9"/>
        <v>3600</v>
      </c>
      <c r="M17" s="50">
        <v>100</v>
      </c>
      <c r="N17" s="51">
        <v>6.81</v>
      </c>
      <c r="O17" s="48">
        <f t="shared" si="10"/>
        <v>681</v>
      </c>
      <c r="P17" s="51">
        <f t="shared" si="7"/>
        <v>5.9099999999999993</v>
      </c>
      <c r="Q17" s="48">
        <f t="shared" si="11"/>
        <v>590.99999999999989</v>
      </c>
      <c r="R17" s="50">
        <v>45</v>
      </c>
      <c r="S17" s="50">
        <v>28</v>
      </c>
      <c r="T17" s="50">
        <v>26</v>
      </c>
      <c r="U17" s="67">
        <f t="shared" si="12"/>
        <v>3.2759999999999998</v>
      </c>
      <c r="V17" s="15">
        <v>647</v>
      </c>
      <c r="W17" s="15">
        <f t="shared" si="6"/>
        <v>-2953</v>
      </c>
    </row>
    <row r="18" spans="1:23" s="15" customFormat="1" ht="21.95" customHeight="1">
      <c r="A18" s="47">
        <f t="shared" ref="A18" si="13">B17+1</f>
        <v>701</v>
      </c>
      <c r="B18" s="48">
        <f>B17+M15:M18</f>
        <v>775</v>
      </c>
      <c r="C18" s="201"/>
      <c r="D18" s="204"/>
      <c r="E18" s="48"/>
      <c r="F18" s="48"/>
      <c r="G18" s="49"/>
      <c r="H18" s="49">
        <v>36</v>
      </c>
      <c r="I18" s="49"/>
      <c r="J18" s="49"/>
      <c r="K18" s="48">
        <f t="shared" si="8"/>
        <v>36</v>
      </c>
      <c r="L18" s="48">
        <f t="shared" si="9"/>
        <v>2700</v>
      </c>
      <c r="M18" s="50">
        <v>75</v>
      </c>
      <c r="N18" s="51">
        <v>6.81</v>
      </c>
      <c r="O18" s="48">
        <f t="shared" si="10"/>
        <v>510.74999999999994</v>
      </c>
      <c r="P18" s="51">
        <f t="shared" si="7"/>
        <v>5.9099999999999993</v>
      </c>
      <c r="Q18" s="48">
        <f>P18*M18</f>
        <v>443.24999999999994</v>
      </c>
      <c r="R18" s="50">
        <v>45</v>
      </c>
      <c r="S18" s="50">
        <v>28</v>
      </c>
      <c r="T18" s="50">
        <v>26</v>
      </c>
      <c r="U18" s="67">
        <f t="shared" si="12"/>
        <v>2.4569999999999999</v>
      </c>
      <c r="V18" s="15">
        <v>732</v>
      </c>
      <c r="W18" s="15">
        <f t="shared" si="6"/>
        <v>-1968</v>
      </c>
    </row>
    <row r="19" spans="1:23" s="30" customFormat="1" ht="21.95" customHeight="1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52">
        <f>SUM(L15:L18)</f>
        <v>12420</v>
      </c>
      <c r="M19" s="53">
        <f>SUM(M15:M18)</f>
        <v>345</v>
      </c>
      <c r="N19" s="54"/>
      <c r="O19" s="53">
        <f>SUM(O15:O18)</f>
        <v>2349.4499999999998</v>
      </c>
      <c r="P19" s="54"/>
      <c r="Q19" s="53">
        <f>SUM(Q15:Q18)</f>
        <v>2038.9499999999998</v>
      </c>
      <c r="R19" s="53"/>
      <c r="S19" s="53"/>
      <c r="T19" s="53"/>
      <c r="U19" s="68">
        <v>12.772</v>
      </c>
    </row>
    <row r="20" spans="1:23" s="15" customFormat="1" ht="37.5" customHeight="1">
      <c r="A20" s="226" t="s">
        <v>28</v>
      </c>
      <c r="B20" s="226"/>
      <c r="C20" s="69"/>
      <c r="D20" s="69"/>
      <c r="E20" s="70"/>
      <c r="F20" s="70"/>
      <c r="G20" s="70"/>
      <c r="H20" s="70"/>
      <c r="I20" s="70"/>
      <c r="J20" s="70"/>
      <c r="K20" s="70"/>
      <c r="L20" s="70">
        <f>L14+L19</f>
        <v>24660</v>
      </c>
      <c r="M20" s="70">
        <f>M14+M19</f>
        <v>685</v>
      </c>
      <c r="N20" s="70"/>
      <c r="O20" s="70">
        <f>O14+O19</f>
        <v>4664.8500000000004</v>
      </c>
      <c r="P20" s="71"/>
      <c r="Q20" s="70">
        <f>Q14+Q19</f>
        <v>4048.3499999999995</v>
      </c>
      <c r="R20" s="70"/>
      <c r="S20" s="70"/>
      <c r="T20" s="70"/>
      <c r="U20" s="72">
        <f>U14+U19</f>
        <v>24.91</v>
      </c>
    </row>
  </sheetData>
  <mergeCells count="30">
    <mergeCell ref="C10:C13"/>
    <mergeCell ref="D10:D13"/>
    <mergeCell ref="A20:B20"/>
    <mergeCell ref="X11:X12"/>
    <mergeCell ref="Y11:Y12"/>
    <mergeCell ref="A14:K14"/>
    <mergeCell ref="C15:C18"/>
    <mergeCell ref="D15:D18"/>
    <mergeCell ref="A19:K19"/>
    <mergeCell ref="T7:U7"/>
    <mergeCell ref="A8:B8"/>
    <mergeCell ref="C8:C9"/>
    <mergeCell ref="D8:D9"/>
    <mergeCell ref="E8:J8"/>
    <mergeCell ref="K8:K9"/>
    <mergeCell ref="L8:L9"/>
    <mergeCell ref="M8:M9"/>
    <mergeCell ref="N8:N9"/>
    <mergeCell ref="O8:O9"/>
    <mergeCell ref="P8:P9"/>
    <mergeCell ref="Q8:Q9"/>
    <mergeCell ref="R8:T8"/>
    <mergeCell ref="U8:U9"/>
    <mergeCell ref="T6:U6"/>
    <mergeCell ref="A1:U1"/>
    <mergeCell ref="A2:U2"/>
    <mergeCell ref="A3:B3"/>
    <mergeCell ref="A4:B4"/>
    <mergeCell ref="T5:U5"/>
    <mergeCell ref="Q4:S4"/>
  </mergeCells>
  <printOptions horizontalCentered="1"/>
  <pageMargins left="0" right="0" top="0" bottom="0" header="0" footer="0"/>
  <pageSetup paperSize="9" scale="105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0" workbookViewId="0">
      <selection activeCell="A45" sqref="A45"/>
    </sheetView>
  </sheetViews>
  <sheetFormatPr defaultColWidth="8.85546875" defaultRowHeight="15"/>
  <cols>
    <col min="1" max="1" width="18.28515625" customWidth="1"/>
    <col min="2" max="2" width="19.85546875" customWidth="1"/>
    <col min="5" max="5" width="49.140625" customWidth="1"/>
    <col min="6" max="6" width="12.42578125" hidden="1" customWidth="1"/>
    <col min="7" max="7" width="13.42578125" customWidth="1"/>
    <col min="8" max="8" width="19.42578125" hidden="1" customWidth="1"/>
    <col min="9" max="9" width="25.42578125" hidden="1" customWidth="1"/>
  </cols>
  <sheetData>
    <row r="1" spans="1:9" ht="38.25" hidden="1" customHeight="1">
      <c r="A1" s="252"/>
      <c r="B1" s="253"/>
      <c r="C1" s="253"/>
      <c r="D1" s="253"/>
      <c r="E1" s="253"/>
      <c r="F1" s="253"/>
      <c r="G1" s="253"/>
      <c r="H1" s="253"/>
      <c r="I1" s="254"/>
    </row>
    <row r="2" spans="1:9" ht="15.75" hidden="1" thickBot="1">
      <c r="A2" s="255"/>
      <c r="B2" s="256"/>
      <c r="C2" s="256"/>
      <c r="D2" s="256"/>
      <c r="E2" s="256"/>
      <c r="F2" s="256"/>
      <c r="G2" s="256"/>
      <c r="H2" s="256"/>
      <c r="I2" s="257"/>
    </row>
    <row r="3" spans="1:9" ht="15.75" hidden="1" thickTop="1">
      <c r="A3" s="73"/>
      <c r="B3" s="74"/>
      <c r="C3" s="74"/>
      <c r="D3" s="74"/>
      <c r="E3" s="74"/>
      <c r="F3" s="74"/>
      <c r="G3" s="74"/>
      <c r="H3" s="74"/>
      <c r="I3" s="75"/>
    </row>
    <row r="4" spans="1:9" ht="18" hidden="1">
      <c r="A4" s="258"/>
      <c r="B4" s="259"/>
      <c r="C4" s="259"/>
      <c r="D4" s="259"/>
      <c r="E4" s="259"/>
      <c r="F4" s="259"/>
      <c r="G4" s="259"/>
      <c r="H4" s="259"/>
      <c r="I4" s="260"/>
    </row>
    <row r="5" spans="1:9" hidden="1">
      <c r="A5" s="261"/>
      <c r="B5" s="262"/>
      <c r="C5" s="262"/>
      <c r="D5" s="262"/>
      <c r="E5" s="76"/>
      <c r="F5" s="77"/>
      <c r="G5" s="78"/>
      <c r="H5" s="78"/>
      <c r="I5" s="79"/>
    </row>
    <row r="6" spans="1:9" hidden="1">
      <c r="A6" s="80"/>
      <c r="B6" s="81"/>
      <c r="C6" s="81"/>
      <c r="D6" s="81"/>
      <c r="E6" s="82"/>
      <c r="F6" s="83"/>
      <c r="G6" s="263"/>
      <c r="H6" s="263"/>
      <c r="I6" s="264"/>
    </row>
    <row r="7" spans="1:9" hidden="1">
      <c r="A7" s="80"/>
      <c r="B7" s="81"/>
      <c r="C7" s="81"/>
      <c r="D7" s="81"/>
      <c r="E7" s="82"/>
      <c r="F7" s="78"/>
      <c r="G7" s="78"/>
      <c r="H7" s="78"/>
      <c r="I7" s="79"/>
    </row>
    <row r="8" spans="1:9" hidden="1">
      <c r="A8" s="84"/>
      <c r="B8" s="85"/>
      <c r="C8" s="85"/>
      <c r="D8" s="85"/>
      <c r="E8" s="86"/>
      <c r="F8" s="87"/>
      <c r="G8" s="88"/>
      <c r="H8" s="88"/>
      <c r="I8" s="89"/>
    </row>
    <row r="9" spans="1:9" hidden="1">
      <c r="A9" s="90"/>
      <c r="B9" s="91"/>
      <c r="C9" s="265"/>
      <c r="D9" s="266"/>
      <c r="E9" s="267"/>
      <c r="F9" s="92"/>
      <c r="G9" s="93"/>
      <c r="H9" s="94"/>
      <c r="I9" s="95"/>
    </row>
    <row r="10" spans="1:9" hidden="1">
      <c r="A10" s="96"/>
      <c r="B10" s="97"/>
      <c r="C10" s="268"/>
      <c r="D10" s="269"/>
      <c r="E10" s="270"/>
      <c r="F10" s="98"/>
      <c r="G10" s="99"/>
      <c r="H10" s="99"/>
      <c r="I10" s="100"/>
    </row>
    <row r="11" spans="1:9" hidden="1">
      <c r="A11" s="96"/>
      <c r="B11" s="97"/>
      <c r="C11" s="271"/>
      <c r="D11" s="272"/>
      <c r="E11" s="273"/>
      <c r="F11" s="101"/>
      <c r="G11" s="102"/>
      <c r="H11" s="102"/>
      <c r="I11" s="95"/>
    </row>
    <row r="12" spans="1:9" hidden="1">
      <c r="A12" s="96"/>
      <c r="B12" s="97"/>
      <c r="C12" s="271"/>
      <c r="D12" s="272"/>
      <c r="E12" s="273"/>
      <c r="F12" s="103"/>
      <c r="G12" s="104"/>
      <c r="H12" s="99"/>
      <c r="I12" s="105"/>
    </row>
    <row r="13" spans="1:9" hidden="1">
      <c r="A13" s="96"/>
      <c r="B13" s="97"/>
      <c r="C13" s="268"/>
      <c r="D13" s="269"/>
      <c r="E13" s="270"/>
      <c r="F13" s="96"/>
      <c r="G13" s="91"/>
      <c r="H13" s="91"/>
      <c r="I13" s="106"/>
    </row>
    <row r="14" spans="1:9" hidden="1">
      <c r="A14" s="101"/>
      <c r="B14" s="102"/>
      <c r="C14" s="274"/>
      <c r="D14" s="275"/>
      <c r="E14" s="276"/>
      <c r="F14" s="101"/>
      <c r="G14" s="102"/>
      <c r="H14" s="102"/>
      <c r="I14" s="95"/>
    </row>
    <row r="15" spans="1:9" hidden="1">
      <c r="A15" s="90"/>
      <c r="B15" s="91"/>
      <c r="C15" s="91"/>
      <c r="D15" s="74"/>
      <c r="E15" s="74"/>
      <c r="F15" s="107"/>
      <c r="G15" s="108"/>
      <c r="H15" s="99"/>
      <c r="I15" s="105"/>
    </row>
    <row r="16" spans="1:9" hidden="1">
      <c r="A16" s="96"/>
      <c r="B16" s="97"/>
      <c r="C16" s="91"/>
      <c r="D16" s="91"/>
      <c r="E16" s="91"/>
      <c r="F16" s="73"/>
      <c r="G16" s="74"/>
      <c r="H16" s="91"/>
      <c r="I16" s="106"/>
    </row>
    <row r="17" spans="1:9" hidden="1">
      <c r="A17" s="96"/>
      <c r="B17" s="97"/>
      <c r="C17" s="91"/>
      <c r="D17" s="91"/>
      <c r="E17" s="91"/>
      <c r="F17" s="73"/>
      <c r="G17" s="74"/>
      <c r="H17" s="91"/>
      <c r="I17" s="106"/>
    </row>
    <row r="18" spans="1:9" hidden="1">
      <c r="A18" s="96"/>
      <c r="B18" s="97"/>
      <c r="C18" s="91"/>
      <c r="D18" s="91"/>
      <c r="E18" s="91"/>
      <c r="F18" s="73"/>
      <c r="G18" s="74"/>
      <c r="H18" s="109"/>
      <c r="I18" s="110"/>
    </row>
    <row r="19" spans="1:9" hidden="1">
      <c r="A19" s="96"/>
      <c r="B19" s="97"/>
      <c r="C19" s="91"/>
      <c r="D19" s="91"/>
      <c r="E19" s="91"/>
      <c r="F19" s="73"/>
      <c r="G19" s="74"/>
      <c r="H19" s="109"/>
      <c r="I19" s="110"/>
    </row>
    <row r="20" spans="1:9" hidden="1">
      <c r="A20" s="101"/>
      <c r="B20" s="102"/>
      <c r="C20" s="91"/>
      <c r="D20" s="91"/>
      <c r="E20" s="91"/>
      <c r="F20" s="237"/>
      <c r="G20" s="238"/>
      <c r="H20" s="238"/>
      <c r="I20" s="251"/>
    </row>
    <row r="21" spans="1:9" hidden="1">
      <c r="A21" s="111"/>
      <c r="B21" s="112"/>
      <c r="C21" s="112"/>
      <c r="D21" s="99"/>
      <c r="E21" s="105"/>
      <c r="F21" s="102"/>
      <c r="G21" s="102"/>
      <c r="H21" s="113"/>
      <c r="I21" s="114"/>
    </row>
    <row r="22" spans="1:9" hidden="1">
      <c r="A22" s="231"/>
      <c r="B22" s="232"/>
      <c r="C22" s="232"/>
      <c r="D22" s="115"/>
      <c r="E22" s="116"/>
      <c r="F22" s="117"/>
      <c r="G22" s="117"/>
      <c r="H22" s="117"/>
      <c r="I22" s="118"/>
    </row>
    <row r="23" spans="1:9" hidden="1">
      <c r="A23" s="119"/>
      <c r="B23" s="91"/>
      <c r="C23" s="91"/>
      <c r="D23" s="120"/>
      <c r="E23" s="116"/>
      <c r="F23" s="117"/>
      <c r="G23" s="117"/>
      <c r="H23" s="249"/>
      <c r="I23" s="250"/>
    </row>
    <row r="24" spans="1:9" hidden="1">
      <c r="A24" s="119"/>
      <c r="B24" s="91"/>
      <c r="C24" s="91"/>
      <c r="D24" s="120"/>
      <c r="E24" s="122"/>
      <c r="F24" s="117"/>
      <c r="G24" s="117"/>
      <c r="H24" s="121"/>
      <c r="I24" s="118"/>
    </row>
    <row r="25" spans="1:9" hidden="1">
      <c r="A25" s="80"/>
      <c r="B25" s="123"/>
      <c r="C25" s="123"/>
      <c r="D25" s="124"/>
      <c r="E25" s="122"/>
      <c r="F25" s="117"/>
      <c r="G25" s="117"/>
      <c r="H25" s="117"/>
      <c r="I25" s="118"/>
    </row>
    <row r="26" spans="1:9" hidden="1">
      <c r="A26" s="125"/>
      <c r="B26" s="126"/>
      <c r="C26" s="126"/>
      <c r="D26" s="127"/>
      <c r="E26" s="128"/>
      <c r="F26" s="117"/>
      <c r="G26" s="117"/>
      <c r="H26" s="129"/>
      <c r="I26" s="130"/>
    </row>
    <row r="27" spans="1:9" hidden="1">
      <c r="A27" s="131"/>
      <c r="B27" s="113"/>
      <c r="C27" s="113"/>
      <c r="D27" s="113"/>
      <c r="E27" s="114"/>
      <c r="F27" s="117"/>
      <c r="G27" s="117"/>
      <c r="H27" s="129"/>
      <c r="I27" s="130"/>
    </row>
    <row r="28" spans="1:9" hidden="1">
      <c r="A28" s="96"/>
      <c r="B28" s="75"/>
      <c r="C28" s="75"/>
      <c r="D28" s="233"/>
      <c r="E28" s="234"/>
      <c r="F28" s="98"/>
      <c r="G28" s="99"/>
      <c r="H28" s="99"/>
      <c r="I28" s="132"/>
    </row>
    <row r="29" spans="1:9" hidden="1">
      <c r="A29" s="101"/>
      <c r="B29" s="133"/>
      <c r="C29" s="133"/>
      <c r="D29" s="235"/>
      <c r="E29" s="236"/>
      <c r="F29" s="237"/>
      <c r="G29" s="238"/>
      <c r="H29" s="238"/>
      <c r="I29" s="133"/>
    </row>
    <row r="30" spans="1:9">
      <c r="A30" s="239" t="s">
        <v>58</v>
      </c>
      <c r="B30" s="240" t="s">
        <v>47</v>
      </c>
      <c r="C30" s="233" t="s">
        <v>55</v>
      </c>
      <c r="D30" s="243" t="s">
        <v>59</v>
      </c>
      <c r="E30" s="244"/>
      <c r="F30" s="134"/>
      <c r="G30" s="134" t="s">
        <v>60</v>
      </c>
      <c r="H30" s="235"/>
      <c r="I30" s="240"/>
    </row>
    <row r="31" spans="1:9">
      <c r="A31" s="239"/>
      <c r="B31" s="241"/>
      <c r="C31" s="235"/>
      <c r="D31" s="245"/>
      <c r="E31" s="246"/>
      <c r="F31" s="135"/>
      <c r="G31" s="135" t="s">
        <v>32</v>
      </c>
      <c r="H31" s="235"/>
      <c r="I31" s="241"/>
    </row>
    <row r="32" spans="1:9">
      <c r="A32" s="96" t="s">
        <v>61</v>
      </c>
      <c r="B32" s="229"/>
      <c r="C32" s="242"/>
      <c r="D32" s="247"/>
      <c r="E32" s="248"/>
      <c r="F32" s="136"/>
      <c r="G32" s="136"/>
      <c r="H32" s="137"/>
      <c r="I32" s="138"/>
    </row>
    <row r="33" spans="1:9">
      <c r="A33" s="139"/>
      <c r="B33" s="140" t="s">
        <v>62</v>
      </c>
      <c r="C33" s="140" t="s">
        <v>63</v>
      </c>
      <c r="D33" s="227" t="s">
        <v>64</v>
      </c>
      <c r="E33" s="228"/>
      <c r="F33" s="141"/>
      <c r="G33" s="141">
        <v>19620</v>
      </c>
      <c r="H33" s="142"/>
      <c r="I33" s="142"/>
    </row>
    <row r="34" spans="1:9">
      <c r="A34" s="143" t="s">
        <v>47</v>
      </c>
      <c r="B34" s="140" t="s">
        <v>62</v>
      </c>
      <c r="C34" s="140" t="s">
        <v>65</v>
      </c>
      <c r="D34" s="227" t="s">
        <v>64</v>
      </c>
      <c r="E34" s="228"/>
      <c r="F34" s="141"/>
      <c r="G34" s="141">
        <v>15480</v>
      </c>
      <c r="H34" s="142"/>
      <c r="I34" s="142"/>
    </row>
    <row r="35" spans="1:9">
      <c r="A35" s="144" t="s">
        <v>66</v>
      </c>
      <c r="B35" s="140" t="s">
        <v>67</v>
      </c>
      <c r="C35" s="140" t="s">
        <v>63</v>
      </c>
      <c r="D35" s="227" t="s">
        <v>64</v>
      </c>
      <c r="E35" s="228"/>
      <c r="F35" s="141"/>
      <c r="G35" s="141">
        <v>12240</v>
      </c>
      <c r="H35" s="142"/>
      <c r="I35" s="142"/>
    </row>
    <row r="36" spans="1:9">
      <c r="A36" s="145" t="s">
        <v>68</v>
      </c>
      <c r="B36" s="140" t="s">
        <v>67</v>
      </c>
      <c r="C36" s="140" t="s">
        <v>65</v>
      </c>
      <c r="D36" s="227" t="s">
        <v>64</v>
      </c>
      <c r="E36" s="228"/>
      <c r="F36" s="141"/>
      <c r="G36" s="141">
        <v>12420</v>
      </c>
      <c r="H36" s="142"/>
      <c r="I36" s="142"/>
    </row>
    <row r="37" spans="1:9" ht="0.75" customHeight="1">
      <c r="A37" s="145"/>
      <c r="B37" s="140"/>
      <c r="C37" s="140"/>
      <c r="D37" s="227"/>
      <c r="E37" s="228"/>
      <c r="F37" s="141"/>
      <c r="G37" s="141"/>
      <c r="H37" s="142"/>
      <c r="I37" s="142"/>
    </row>
    <row r="38" spans="1:9" hidden="1">
      <c r="A38" s="145"/>
      <c r="B38" s="140"/>
      <c r="C38" s="140"/>
      <c r="D38" s="227"/>
      <c r="E38" s="228"/>
      <c r="F38" s="141"/>
      <c r="G38" s="141"/>
      <c r="H38" s="142"/>
      <c r="I38" s="142"/>
    </row>
    <row r="39" spans="1:9" hidden="1">
      <c r="A39" s="145"/>
      <c r="B39" s="140"/>
      <c r="C39" s="140"/>
      <c r="D39" s="146"/>
      <c r="E39" s="147"/>
      <c r="F39" s="141"/>
      <c r="G39" s="141"/>
      <c r="H39" s="142"/>
      <c r="I39" s="142"/>
    </row>
    <row r="40" spans="1:9" hidden="1">
      <c r="A40" s="145"/>
      <c r="B40" s="140"/>
      <c r="C40" s="140"/>
      <c r="D40" s="146"/>
      <c r="E40" s="147"/>
      <c r="F40" s="141"/>
      <c r="G40" s="141"/>
      <c r="H40" s="142"/>
      <c r="I40" s="142"/>
    </row>
    <row r="41" spans="1:9" hidden="1">
      <c r="A41" s="145"/>
      <c r="B41" s="140"/>
      <c r="C41" s="140"/>
      <c r="D41" s="227"/>
      <c r="E41" s="228"/>
      <c r="F41" s="141"/>
      <c r="G41" s="141"/>
      <c r="H41" s="142"/>
      <c r="I41" s="142"/>
    </row>
    <row r="42" spans="1:9" hidden="1">
      <c r="A42" s="145"/>
      <c r="B42" s="140"/>
      <c r="C42" s="140"/>
      <c r="D42" s="146"/>
      <c r="E42" s="147"/>
      <c r="F42" s="141"/>
      <c r="G42" s="141"/>
      <c r="H42" s="142"/>
      <c r="I42" s="142"/>
    </row>
    <row r="43" spans="1:9" hidden="1">
      <c r="A43" s="145"/>
      <c r="B43" s="140"/>
      <c r="C43" s="140"/>
      <c r="D43" s="227"/>
      <c r="E43" s="228"/>
      <c r="F43" s="141"/>
      <c r="G43" s="141"/>
      <c r="H43" s="142"/>
      <c r="I43" s="142"/>
    </row>
    <row r="44" spans="1:9" hidden="1">
      <c r="A44" s="145"/>
      <c r="B44" s="140"/>
      <c r="C44" s="140"/>
      <c r="D44" s="227"/>
      <c r="E44" s="228"/>
      <c r="F44" s="141"/>
      <c r="G44" s="141"/>
      <c r="H44" s="142"/>
      <c r="I44" s="142"/>
    </row>
    <row r="45" spans="1:9">
      <c r="A45" s="109"/>
      <c r="B45" s="148"/>
      <c r="C45" s="148"/>
      <c r="D45" s="149"/>
      <c r="E45" s="150"/>
      <c r="F45" s="151"/>
      <c r="G45" s="151"/>
      <c r="H45" s="152"/>
      <c r="I45" s="152"/>
    </row>
    <row r="46" spans="1:9" ht="15.75">
      <c r="A46" s="106"/>
      <c r="B46" s="74"/>
      <c r="C46" s="153" t="s">
        <v>69</v>
      </c>
      <c r="D46" s="149" t="s">
        <v>70</v>
      </c>
      <c r="E46" s="150"/>
      <c r="F46" s="75"/>
      <c r="G46" s="154"/>
      <c r="H46" s="155"/>
      <c r="I46" s="155"/>
    </row>
    <row r="47" spans="1:9" ht="15.75">
      <c r="A47" s="106"/>
      <c r="B47" s="74"/>
      <c r="C47" s="153"/>
      <c r="D47" s="149"/>
      <c r="E47" s="150"/>
      <c r="F47" s="150"/>
      <c r="G47" s="156"/>
      <c r="H47" s="157"/>
      <c r="I47" s="158"/>
    </row>
    <row r="48" spans="1:9" ht="15.75">
      <c r="A48" s="159"/>
      <c r="B48" s="160"/>
      <c r="C48" s="153"/>
      <c r="D48" s="149"/>
      <c r="E48" s="150"/>
      <c r="F48" s="150"/>
      <c r="G48" s="156"/>
      <c r="H48" s="161"/>
      <c r="I48" s="158"/>
    </row>
    <row r="49" spans="1:9">
      <c r="A49" s="162"/>
      <c r="B49" s="105"/>
      <c r="C49" s="163"/>
      <c r="D49" s="163"/>
      <c r="E49" s="163"/>
      <c r="F49" s="95"/>
      <c r="G49" s="164"/>
      <c r="H49" s="165"/>
      <c r="I49" s="166"/>
    </row>
    <row r="50" spans="1:9">
      <c r="A50" s="167"/>
      <c r="B50" s="168"/>
      <c r="C50" s="168"/>
      <c r="D50" s="168"/>
      <c r="E50" s="169"/>
      <c r="F50" s="170"/>
      <c r="G50" s="171">
        <f>SUM(G33:G49)</f>
        <v>59760</v>
      </c>
      <c r="H50" s="163"/>
      <c r="I50" s="172"/>
    </row>
    <row r="51" spans="1:9">
      <c r="B51" s="173"/>
      <c r="C51" s="173"/>
      <c r="D51" s="229"/>
      <c r="E51" s="229"/>
      <c r="F51" s="230"/>
      <c r="G51" s="140"/>
      <c r="H51" s="174"/>
      <c r="I51" s="175"/>
    </row>
    <row r="52" spans="1:9">
      <c r="A52" s="174" t="s">
        <v>71</v>
      </c>
      <c r="B52" s="176">
        <f>G50</f>
        <v>59760</v>
      </c>
      <c r="C52" s="177"/>
      <c r="D52" s="91"/>
      <c r="E52" s="91"/>
      <c r="F52" s="178"/>
      <c r="G52" s="178"/>
      <c r="H52" s="178"/>
      <c r="I52" s="179"/>
    </row>
    <row r="53" spans="1:9">
      <c r="A53" s="174" t="s">
        <v>72</v>
      </c>
      <c r="B53" s="180">
        <v>1660</v>
      </c>
      <c r="C53" s="181"/>
      <c r="D53" s="74"/>
      <c r="E53" s="74"/>
      <c r="F53" s="182"/>
      <c r="G53" s="182"/>
      <c r="H53" s="182"/>
      <c r="I53" s="179"/>
    </row>
    <row r="54" spans="1:9">
      <c r="A54" s="174" t="s">
        <v>73</v>
      </c>
      <c r="B54" s="183">
        <v>9811</v>
      </c>
      <c r="C54" s="181"/>
      <c r="D54" s="74"/>
      <c r="E54" s="74"/>
      <c r="F54" s="182"/>
      <c r="G54" s="182"/>
      <c r="H54" s="182"/>
      <c r="I54" s="179"/>
    </row>
    <row r="55" spans="1:9">
      <c r="A55" s="174" t="s">
        <v>74</v>
      </c>
      <c r="B55" s="183">
        <v>11305</v>
      </c>
      <c r="C55" s="181"/>
      <c r="D55" s="74"/>
      <c r="E55" s="74"/>
      <c r="F55" s="182"/>
      <c r="G55" s="182"/>
      <c r="H55" s="182"/>
      <c r="I55" s="179"/>
    </row>
    <row r="56" spans="1:9">
      <c r="A56" s="174" t="s">
        <v>75</v>
      </c>
      <c r="B56" s="184">
        <v>59.32</v>
      </c>
      <c r="C56" s="185"/>
      <c r="D56" s="186"/>
      <c r="E56" s="186"/>
      <c r="F56" s="187"/>
      <c r="G56" s="187"/>
      <c r="H56" s="187"/>
      <c r="I56" s="133"/>
    </row>
  </sheetData>
  <mergeCells count="33">
    <mergeCell ref="F20:I20"/>
    <mergeCell ref="A1:I1"/>
    <mergeCell ref="A2:I2"/>
    <mergeCell ref="A4:I4"/>
    <mergeCell ref="A5:D5"/>
    <mergeCell ref="G6:I6"/>
    <mergeCell ref="C9:E9"/>
    <mergeCell ref="C10:E10"/>
    <mergeCell ref="C11:E11"/>
    <mergeCell ref="C12:E12"/>
    <mergeCell ref="C13:E13"/>
    <mergeCell ref="C14:E14"/>
    <mergeCell ref="D37:E37"/>
    <mergeCell ref="A22:C22"/>
    <mergeCell ref="D28:E28"/>
    <mergeCell ref="D29:E29"/>
    <mergeCell ref="F29:H29"/>
    <mergeCell ref="A30:A31"/>
    <mergeCell ref="B30:B32"/>
    <mergeCell ref="C30:C32"/>
    <mergeCell ref="D30:E32"/>
    <mergeCell ref="H30:H31"/>
    <mergeCell ref="H23:I23"/>
    <mergeCell ref="I30:I31"/>
    <mergeCell ref="D33:E33"/>
    <mergeCell ref="D34:E34"/>
    <mergeCell ref="D35:E35"/>
    <mergeCell ref="D36:E36"/>
    <mergeCell ref="D38:E38"/>
    <mergeCell ref="D41:E41"/>
    <mergeCell ref="D43:E43"/>
    <mergeCell ref="D44:E44"/>
    <mergeCell ref="D51:F51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BOE</vt:lpstr>
      <vt:lpstr>BC</vt:lpstr>
      <vt:lpstr>104</vt:lpstr>
      <vt:lpstr>105</vt:lpstr>
      <vt:lpstr>INV</vt:lpstr>
      <vt:lpstr>'104'!Print_Area</vt:lpstr>
      <vt:lpstr>'105'!Print_Area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2020-08-05T11:22:44Z</dcterms:modified>
  <cp:category/>
</cp:coreProperties>
</file>