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65" windowWidth="20745" windowHeight="11760" tabRatio="939" activeTab="2"/>
  </bookViews>
  <sheets>
    <sheet name="BOE" sheetId="25" r:id="rId1"/>
    <sheet name="BC" sheetId="24" state="hidden" r:id="rId2"/>
    <sheet name="104" sheetId="46" r:id="rId3"/>
    <sheet name="105" sheetId="47" r:id="rId4"/>
    <sheet name="QTY" sheetId="48" r:id="rId5"/>
  </sheets>
  <definedNames>
    <definedName name="_xlnm.Print_Area" localSheetId="2">'104'!$A$1:$V$25</definedName>
    <definedName name="_xlnm.Print_Area" localSheetId="3">'105'!$A$1:$V$22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8" l="1"/>
  <c r="B52" i="48" s="1"/>
  <c r="K22" i="46" l="1"/>
  <c r="L22" i="46" s="1"/>
  <c r="K23" i="46"/>
  <c r="L23" i="46" s="1"/>
  <c r="U22" i="47"/>
  <c r="M21" i="47"/>
  <c r="U20" i="47"/>
  <c r="P20" i="47"/>
  <c r="Q20" i="47" s="1"/>
  <c r="O20" i="47"/>
  <c r="K20" i="47"/>
  <c r="L20" i="47" s="1"/>
  <c r="U14" i="47"/>
  <c r="P14" i="47"/>
  <c r="Q14" i="47" s="1"/>
  <c r="O14" i="47"/>
  <c r="K14" i="47"/>
  <c r="L14" i="47" s="1"/>
  <c r="A18" i="47"/>
  <c r="A19" i="47"/>
  <c r="A20" i="47"/>
  <c r="A16" i="47"/>
  <c r="A12" i="47"/>
  <c r="A13" i="47"/>
  <c r="A14" i="47"/>
  <c r="A11" i="47"/>
  <c r="M24" i="46"/>
  <c r="U22" i="46"/>
  <c r="P22" i="46"/>
  <c r="Q22" i="46" s="1"/>
  <c r="O22" i="46"/>
  <c r="U15" i="46"/>
  <c r="P15" i="46"/>
  <c r="Q15" i="46" s="1"/>
  <c r="O15" i="46"/>
  <c r="U14" i="46"/>
  <c r="P14" i="46"/>
  <c r="Q14" i="46" s="1"/>
  <c r="O14" i="46"/>
  <c r="M17" i="46"/>
  <c r="B23" i="46" s="1"/>
  <c r="K14" i="46"/>
  <c r="L14" i="46" s="1"/>
  <c r="K15" i="46"/>
  <c r="L15" i="46" s="1"/>
  <c r="M15" i="47"/>
  <c r="U23" i="46"/>
  <c r="P23" i="46"/>
  <c r="Q23" i="46" s="1"/>
  <c r="O23" i="46"/>
  <c r="A18" i="46"/>
  <c r="P16" i="46"/>
  <c r="Q16" i="46" s="1"/>
  <c r="U16" i="46"/>
  <c r="O16" i="46"/>
  <c r="K16" i="46"/>
  <c r="L16" i="46" s="1"/>
  <c r="B22" i="46" l="1"/>
  <c r="A23" i="46" s="1"/>
  <c r="B18" i="46"/>
  <c r="M25" i="46"/>
  <c r="B11" i="46"/>
  <c r="B21" i="46" l="1"/>
  <c r="A22" i="46" s="1"/>
  <c r="P19" i="47" l="1"/>
  <c r="P18" i="47"/>
  <c r="P17" i="47"/>
  <c r="P16" i="47"/>
  <c r="P13" i="47"/>
  <c r="P12" i="47"/>
  <c r="P11" i="47"/>
  <c r="P10" i="47"/>
  <c r="P21" i="46"/>
  <c r="P20" i="46"/>
  <c r="P19" i="46"/>
  <c r="P18" i="46"/>
  <c r="P11" i="46"/>
  <c r="P12" i="46"/>
  <c r="P13" i="46"/>
  <c r="P10" i="46"/>
  <c r="U19" i="47" l="1"/>
  <c r="Q19" i="47"/>
  <c r="O19" i="47"/>
  <c r="K19" i="47"/>
  <c r="L19" i="47" s="1"/>
  <c r="U18" i="47"/>
  <c r="Q18" i="47"/>
  <c r="O18" i="47"/>
  <c r="K18" i="47"/>
  <c r="L18" i="47" s="1"/>
  <c r="W18" i="47" s="1"/>
  <c r="U17" i="47"/>
  <c r="Q17" i="47"/>
  <c r="O17" i="47"/>
  <c r="K17" i="47"/>
  <c r="L17" i="47" s="1"/>
  <c r="U16" i="47"/>
  <c r="Q16" i="47"/>
  <c r="O16" i="47"/>
  <c r="O21" i="47" s="1"/>
  <c r="K16" i="47"/>
  <c r="L16" i="47" s="1"/>
  <c r="U13" i="47"/>
  <c r="Q13" i="47"/>
  <c r="O13" i="47"/>
  <c r="K13" i="47"/>
  <c r="L13" i="47" s="1"/>
  <c r="U12" i="47"/>
  <c r="Q12" i="47"/>
  <c r="O12" i="47"/>
  <c r="K12" i="47"/>
  <c r="L12" i="47" s="1"/>
  <c r="W12" i="47" s="1"/>
  <c r="U11" i="47"/>
  <c r="Q11" i="47"/>
  <c r="O11" i="47"/>
  <c r="K11" i="47"/>
  <c r="L11" i="47" s="1"/>
  <c r="W11" i="47" s="1"/>
  <c r="U10" i="47"/>
  <c r="Q10" i="47"/>
  <c r="Q15" i="47" s="1"/>
  <c r="O10" i="47"/>
  <c r="O15" i="47" s="1"/>
  <c r="L10" i="47"/>
  <c r="L15" i="47" s="1"/>
  <c r="K10" i="47"/>
  <c r="B13" i="46"/>
  <c r="B12" i="46"/>
  <c r="A13" i="46" s="1"/>
  <c r="A12" i="46"/>
  <c r="U21" i="46"/>
  <c r="Q21" i="46"/>
  <c r="O21" i="46"/>
  <c r="K21" i="46"/>
  <c r="L21" i="46" s="1"/>
  <c r="U20" i="46"/>
  <c r="Q20" i="46"/>
  <c r="O20" i="46"/>
  <c r="K20" i="46"/>
  <c r="L20" i="46" s="1"/>
  <c r="U19" i="46"/>
  <c r="Q19" i="46"/>
  <c r="O19" i="46"/>
  <c r="K19" i="46"/>
  <c r="L19" i="46" s="1"/>
  <c r="U18" i="46"/>
  <c r="Q18" i="46"/>
  <c r="Q24" i="46" s="1"/>
  <c r="O18" i="46"/>
  <c r="O24" i="46" s="1"/>
  <c r="K18" i="46"/>
  <c r="L18" i="46" s="1"/>
  <c r="B10" i="46"/>
  <c r="A11" i="46" s="1"/>
  <c r="U12" i="46"/>
  <c r="U13" i="46"/>
  <c r="O12" i="46"/>
  <c r="Q12" i="46"/>
  <c r="Q13" i="46"/>
  <c r="L24" i="46" l="1"/>
  <c r="L21" i="47"/>
  <c r="Q21" i="47"/>
  <c r="A17" i="47"/>
  <c r="B20" i="46"/>
  <c r="A21" i="46" s="1"/>
  <c r="B19" i="46"/>
  <c r="A20" i="46" s="1"/>
  <c r="W13" i="47"/>
  <c r="W17" i="47"/>
  <c r="W10" i="47"/>
  <c r="W16" i="47"/>
  <c r="W19" i="47"/>
  <c r="M22" i="47"/>
  <c r="C7" i="47" s="1"/>
  <c r="A19" i="46"/>
  <c r="K11" i="46"/>
  <c r="L11" i="46" s="1"/>
  <c r="K12" i="46"/>
  <c r="L12" i="46" s="1"/>
  <c r="K13" i="46"/>
  <c r="L13" i="46" s="1"/>
  <c r="L22" i="47" l="1"/>
  <c r="C6" i="47" s="1"/>
  <c r="Q22" i="47"/>
  <c r="S6" i="47" s="1"/>
  <c r="O22" i="47"/>
  <c r="S7" i="47" s="1"/>
  <c r="S5" i="47"/>
  <c r="C7" i="46" l="1"/>
  <c r="W21" i="46"/>
  <c r="W20" i="46"/>
  <c r="W18" i="46"/>
  <c r="O13" i="46"/>
  <c r="W13" i="46"/>
  <c r="W12" i="46"/>
  <c r="U11" i="46"/>
  <c r="U25" i="46" s="1"/>
  <c r="Q11" i="46"/>
  <c r="O11" i="46"/>
  <c r="W11" i="46"/>
  <c r="U10" i="46"/>
  <c r="Q10" i="46"/>
  <c r="Q17" i="46" s="1"/>
  <c r="O10" i="46"/>
  <c r="K10" i="46"/>
  <c r="L10" i="46" s="1"/>
  <c r="L17" i="46" s="1"/>
  <c r="L25" i="46" s="1"/>
  <c r="O17" i="46" l="1"/>
  <c r="S5" i="46"/>
  <c r="Q25" i="46"/>
  <c r="S6" i="46" s="1"/>
  <c r="O25" i="46"/>
  <c r="S7" i="46" s="1"/>
  <c r="W10" i="46"/>
  <c r="W19" i="46"/>
  <c r="C6" i="46" l="1"/>
  <c r="F26" i="24" l="1"/>
  <c r="F24" i="24"/>
  <c r="F22" i="24"/>
  <c r="F20" i="24"/>
  <c r="G10" i="24"/>
  <c r="D10" i="24"/>
  <c r="D8" i="24"/>
  <c r="G8" i="24"/>
  <c r="G6" i="24"/>
  <c r="D6" i="24"/>
  <c r="F16" i="24" l="1"/>
  <c r="F18" i="24" l="1"/>
  <c r="F14" i="24"/>
</calcChain>
</file>

<file path=xl/sharedStrings.xml><?xml version="1.0" encoding="utf-8"?>
<sst xmlns="http://schemas.openxmlformats.org/spreadsheetml/2006/main" count="139" uniqueCount="79">
  <si>
    <t>BUYER</t>
  </si>
  <si>
    <t>ORDER QTY</t>
  </si>
  <si>
    <t>CBM :</t>
  </si>
  <si>
    <t>Q. METER</t>
  </si>
  <si>
    <t>SHIPPED QTY</t>
  </si>
  <si>
    <t>TTL NET WEIGHT :</t>
  </si>
  <si>
    <t>KGS</t>
  </si>
  <si>
    <t>CTN QTY</t>
  </si>
  <si>
    <t>TTL GROSS WEIGHT :</t>
  </si>
  <si>
    <t>CARTON NO.</t>
  </si>
  <si>
    <t>COLOR</t>
  </si>
  <si>
    <t>TTL CTN</t>
  </si>
  <si>
    <t>TTL QTY</t>
  </si>
  <si>
    <t>G.W./ CTN</t>
  </si>
  <si>
    <t>T.G.W</t>
  </si>
  <si>
    <t>N.W./ CTN</t>
  </si>
  <si>
    <t>T. N. W.</t>
  </si>
  <si>
    <t>CTN. MEAS (CM)</t>
  </si>
  <si>
    <t>CBM</t>
  </si>
  <si>
    <t xml:space="preserve"> FROM</t>
  </si>
  <si>
    <t>TO</t>
  </si>
  <si>
    <t>L</t>
  </si>
  <si>
    <t>W</t>
  </si>
  <si>
    <t>H</t>
  </si>
  <si>
    <t>SIZE</t>
  </si>
  <si>
    <t>ITEM</t>
  </si>
  <si>
    <t>DATE :</t>
  </si>
  <si>
    <t>PCS/ QTY</t>
  </si>
  <si>
    <t>Total</t>
  </si>
  <si>
    <t>XXL</t>
  </si>
  <si>
    <t>XXXL</t>
  </si>
  <si>
    <t>CTN</t>
  </si>
  <si>
    <t>PCS</t>
  </si>
  <si>
    <t>BENEFICIARY'S    CERTIFICATE</t>
  </si>
  <si>
    <t>EXP NO                   :</t>
  </si>
  <si>
    <t>EXPORT   L/C NO  :</t>
  </si>
  <si>
    <t>INVOICE NO          :</t>
  </si>
  <si>
    <t>DESCRIPTION  OF THE GOODS</t>
  </si>
  <si>
    <t>TOTAL QUANTITY OF THE GOODS     :</t>
  </si>
  <si>
    <t>TOTAL    CARTON                                    :</t>
  </si>
  <si>
    <t>GROSS WEIGHT                                       :</t>
  </si>
  <si>
    <t>PORT OF LOADING                                :</t>
  </si>
  <si>
    <t>PORT OF DESTINATION                       :</t>
  </si>
  <si>
    <t>DATE                                                          :</t>
  </si>
  <si>
    <t>BL NO                                                         :</t>
  </si>
  <si>
    <t xml:space="preserve">HOSSAIN CLOTHING LTD </t>
  </si>
  <si>
    <t>WE HEREBY CERTIFY THAT THE GOODS OF EXPORT ARE GOOD   GARMENTS.  HERE  PLEASE NOTE THAT  ALL THE FULL  SETS OF REQUERED  ORGINAL   DOCUMENTS  SENDS  TO THE BUYERS  BANK “  GSP,  CO , INVOICE , B/L , PACKING LIST , BENIFICIARY CERTIFICATE   ETC  .AND   ANOTHER   DUPLICATE COPY LIKE CO, GSP, B/L , INVOICE , B/CIRTIFICATE COPY ATTACHED WITH THE ACTUAL COPY  .</t>
  </si>
  <si>
    <t>ORDER NO.</t>
  </si>
  <si>
    <t>AUSTRALIAN</t>
  </si>
  <si>
    <t>AU 821</t>
  </si>
  <si>
    <t>WHITE</t>
  </si>
  <si>
    <t>4/M</t>
  </si>
  <si>
    <t>5/L</t>
  </si>
  <si>
    <t>6/XL</t>
  </si>
  <si>
    <t>7/XXL</t>
  </si>
  <si>
    <t>ORDER N0.</t>
  </si>
  <si>
    <t>STYLE NO.</t>
  </si>
  <si>
    <t>AU 820</t>
  </si>
  <si>
    <t>BLACK</t>
  </si>
  <si>
    <t>MARKS &amp; NO. OF PKGS.</t>
  </si>
  <si>
    <t>DESCRIPTION OF GOODS</t>
  </si>
  <si>
    <t>QUANTITY</t>
  </si>
  <si>
    <t>SHIPPING MARK  :</t>
  </si>
  <si>
    <t>MU100/105</t>
  </si>
  <si>
    <t>AU820</t>
  </si>
  <si>
    <t>MANS  T-SHIRT . 100% COTTON  SINGLE JERSEY 135 GSM. BIOLOIC</t>
  </si>
  <si>
    <t>AU821</t>
  </si>
  <si>
    <t xml:space="preserve">COLOR: </t>
  </si>
  <si>
    <t>SIZE :</t>
  </si>
  <si>
    <t>H.S CODE:61.0920000</t>
  </si>
  <si>
    <t>CAT NO. 4</t>
  </si>
  <si>
    <t xml:space="preserve">TOTAL   QTY                       :            </t>
  </si>
  <si>
    <t xml:space="preserve">TOTAL CARTON                 :              </t>
  </si>
  <si>
    <t xml:space="preserve">TOTAL NET  WEIGHT       :   </t>
  </si>
  <si>
    <t xml:space="preserve">TOTAL GROSS WEIGHT       :   </t>
  </si>
  <si>
    <t xml:space="preserve">TOTAL CBM                        :             </t>
  </si>
  <si>
    <t>MU100/104</t>
  </si>
  <si>
    <t>T- MANS SHIRT</t>
  </si>
  <si>
    <t>MANS T- 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</si>
</sst>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\ \P\c\s"/>
    <numFmt numFmtId="168" formatCode="0.0"/>
    <numFmt numFmtId="169" formatCode="0\ \C\t\n"/>
    <numFmt numFmtId="170" formatCode="#,##0\ \-"/>
    <numFmt numFmtId="171" formatCode="0.000"/>
    <numFmt numFmtId="172" formatCode="_(* #,##0_);_(* \(#,##0\);_(* &quot;-&quot;??_);_(@_)"/>
    <numFmt numFmtId="173" formatCode="_([$€-2]\ * #,##0.00_);_([$€-2]\ * \(#,##0.00\);_([$€-2]\ * &quot;-&quot;??_);_(@_)"/>
    <numFmt numFmtId="174" formatCode="0\ &quot;PCS&quot;"/>
    <numFmt numFmtId="175" formatCode="0\ &quot;CTNS&quot;"/>
    <numFmt numFmtId="176" formatCode="0\ &quot;KGS&quot;"/>
    <numFmt numFmtId="177" formatCode="0.00\ &quot;CBM&quot;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omic Sans MS"/>
      <family val="4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3"/>
      <charset val="129"/>
      <scheme val="minor"/>
    </font>
    <font>
      <sz val="12"/>
      <name val="宋体"/>
      <charset val="134"/>
    </font>
    <font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omic Sans MS"/>
      <family val="4"/>
    </font>
    <font>
      <b/>
      <sz val="2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u/>
      <sz val="14"/>
      <name val="Cambria"/>
      <family val="1"/>
      <scheme val="major"/>
    </font>
    <font>
      <u/>
      <sz val="9"/>
      <name val="Cambria"/>
      <family val="1"/>
      <scheme val="major"/>
    </font>
    <font>
      <sz val="9"/>
      <name val="Cambria"/>
      <family val="1"/>
      <scheme val="major"/>
    </font>
    <font>
      <u/>
      <sz val="10"/>
      <name val="Cambria"/>
      <family val="1"/>
      <scheme val="major"/>
    </font>
    <font>
      <sz val="10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ahoma"/>
      <family val="2"/>
    </font>
    <font>
      <sz val="9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9"/>
      <color rgb="FF000000"/>
      <name val="Cambria"/>
      <family val="1"/>
      <scheme val="major"/>
    </font>
    <font>
      <sz val="11"/>
      <color indexed="8"/>
      <name val="Tahoma"/>
      <family val="2"/>
    </font>
    <font>
      <sz val="10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1" fillId="0" borderId="0"/>
    <xf numFmtId="166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2" fillId="0" borderId="0">
      <alignment vertical="center"/>
    </xf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7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3" borderId="15" xfId="0" applyFont="1" applyFill="1" applyBorder="1" applyAlignment="1"/>
    <xf numFmtId="0" fontId="29" fillId="0" borderId="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5" xfId="0" applyFont="1" applyBorder="1"/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35" fillId="0" borderId="17" xfId="0" applyFont="1" applyBorder="1"/>
    <xf numFmtId="0" fontId="22" fillId="0" borderId="11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4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174" fontId="25" fillId="0" borderId="7" xfId="0" applyNumberFormat="1" applyFont="1" applyFill="1" applyBorder="1" applyAlignment="1">
      <alignment vertical="center"/>
    </xf>
    <xf numFmtId="173" fontId="25" fillId="0" borderId="1" xfId="13" applyNumberFormat="1" applyFont="1" applyFill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4" fontId="25" fillId="0" borderId="16" xfId="0" applyNumberFormat="1" applyFont="1" applyFill="1" applyBorder="1" applyAlignment="1">
      <alignment vertical="center"/>
    </xf>
    <xf numFmtId="173" fontId="25" fillId="0" borderId="8" xfId="13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174" fontId="22" fillId="0" borderId="16" xfId="0" applyNumberFormat="1" applyFont="1" applyBorder="1" applyAlignment="1">
      <alignment vertical="center"/>
    </xf>
    <xf numFmtId="165" fontId="25" fillId="0" borderId="8" xfId="13" applyFont="1" applyFill="1" applyBorder="1" applyAlignment="1">
      <alignment vertical="center"/>
    </xf>
    <xf numFmtId="174" fontId="22" fillId="0" borderId="16" xfId="0" applyNumberFormat="1" applyFont="1" applyBorder="1" applyAlignment="1">
      <alignment horizontal="center" vertical="center"/>
    </xf>
    <xf numFmtId="165" fontId="25" fillId="0" borderId="8" xfId="13" applyFont="1" applyFill="1" applyBorder="1" applyAlignment="1">
      <alignment horizontal="right" vertical="center"/>
    </xf>
    <xf numFmtId="165" fontId="25" fillId="0" borderId="8" xfId="13" applyFont="1" applyFill="1" applyBorder="1" applyAlignment="1">
      <alignment horizontal="center" vertical="center"/>
    </xf>
    <xf numFmtId="0" fontId="0" fillId="0" borderId="16" xfId="0" applyBorder="1"/>
    <xf numFmtId="0" fontId="37" fillId="0" borderId="0" xfId="0" applyFont="1" applyBorder="1" applyAlignment="1">
      <alignment vertical="center"/>
    </xf>
    <xf numFmtId="165" fontId="25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25" fillId="0" borderId="3" xfId="0" applyFont="1" applyBorder="1" applyAlignment="1">
      <alignment vertical="center"/>
    </xf>
    <xf numFmtId="174" fontId="25" fillId="0" borderId="18" xfId="0" applyNumberFormat="1" applyFont="1" applyBorder="1" applyAlignment="1">
      <alignment vertical="center"/>
    </xf>
    <xf numFmtId="165" fontId="25" fillId="0" borderId="4" xfId="13" applyFont="1" applyFill="1" applyBorder="1" applyAlignment="1">
      <alignment horizontal="right" vertical="center"/>
    </xf>
    <xf numFmtId="165" fontId="25" fillId="0" borderId="4" xfId="13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6" xfId="0" applyBorder="1" applyAlignment="1"/>
    <xf numFmtId="0" fontId="0" fillId="0" borderId="7" xfId="0" applyBorder="1" applyAlignment="1"/>
    <xf numFmtId="174" fontId="25" fillId="0" borderId="10" xfId="0" applyNumberFormat="1" applyFont="1" applyBorder="1" applyAlignment="1">
      <alignment vertical="center"/>
    </xf>
    <xf numFmtId="174" fontId="25" fillId="0" borderId="3" xfId="0" applyNumberFormat="1" applyFont="1" applyBorder="1" applyAlignment="1">
      <alignment horizontal="center" vertical="center"/>
    </xf>
    <xf numFmtId="173" fontId="25" fillId="0" borderId="11" xfId="13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4" fontId="25" fillId="0" borderId="1" xfId="13" applyNumberFormat="1" applyFont="1" applyBorder="1" applyAlignment="1">
      <alignment horizontal="center" vertical="center"/>
    </xf>
    <xf numFmtId="174" fontId="25" fillId="0" borderId="7" xfId="0" applyNumberFormat="1" applyFont="1" applyBorder="1" applyAlignment="1">
      <alignment horizontal="center" vertical="center"/>
    </xf>
    <xf numFmtId="174" fontId="25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75" fontId="25" fillId="0" borderId="7" xfId="0" applyNumberFormat="1" applyFont="1" applyBorder="1" applyAlignment="1">
      <alignment horizontal="center" vertical="center"/>
    </xf>
    <xf numFmtId="175" fontId="25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6" fontId="25" fillId="2" borderId="7" xfId="0" quotePrefix="1" applyNumberFormat="1" applyFont="1" applyFill="1" applyBorder="1" applyAlignment="1">
      <alignment horizontal="center" vertical="center"/>
    </xf>
    <xf numFmtId="177" fontId="25" fillId="2" borderId="7" xfId="0" applyNumberFormat="1" applyFont="1" applyFill="1" applyBorder="1" applyAlignment="1">
      <alignment horizontal="center" vertical="center"/>
    </xf>
    <xf numFmtId="177" fontId="25" fillId="0" borderId="2" xfId="0" applyNumberFormat="1" applyFont="1" applyBorder="1" applyAlignment="1">
      <alignment vertical="center"/>
    </xf>
    <xf numFmtId="2" fontId="25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40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10" fillId="2" borderId="0" xfId="1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172" fontId="10" fillId="2" borderId="0" xfId="12" applyNumberFormat="1" applyFont="1" applyFill="1" applyBorder="1" applyAlignment="1">
      <alignment horizontal="center" vertical="center"/>
    </xf>
    <xf numFmtId="167" fontId="10" fillId="2" borderId="0" xfId="1" applyNumberFormat="1" applyFont="1" applyFill="1" applyBorder="1" applyAlignment="1">
      <alignment horizontal="center" vertical="center"/>
    </xf>
    <xf numFmtId="168" fontId="10" fillId="2" borderId="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169" fontId="10" fillId="2" borderId="0" xfId="1" applyNumberFormat="1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71" fontId="6" fillId="2" borderId="3" xfId="1" applyNumberFormat="1" applyFont="1" applyFill="1" applyBorder="1" applyAlignment="1">
      <alignment horizontal="center" vertical="center"/>
    </xf>
    <xf numFmtId="171" fontId="6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171" fontId="19" fillId="2" borderId="3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 applyAlignment="1">
      <alignment horizontal="left" vertical="center"/>
    </xf>
    <xf numFmtId="172" fontId="10" fillId="2" borderId="0" xfId="12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>
      <alignment horizontal="center" vertical="center"/>
    </xf>
    <xf numFmtId="0" fontId="18" fillId="2" borderId="7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6" fillId="0" borderId="9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1" applyNumberFormat="1" applyFont="1" applyBorder="1" applyAlignment="1">
      <alignment horizontal="center"/>
    </xf>
    <xf numFmtId="0" fontId="22" fillId="0" borderId="0" xfId="1" applyNumberFormat="1" applyFont="1" applyBorder="1" applyAlignment="1">
      <alignment horizontal="center"/>
    </xf>
    <xf numFmtId="0" fontId="22" fillId="0" borderId="16" xfId="1" applyNumberFormat="1" applyFont="1" applyBorder="1" applyAlignment="1">
      <alignment horizontal="center"/>
    </xf>
    <xf numFmtId="0" fontId="22" fillId="0" borderId="17" xfId="1" applyNumberFormat="1" applyFont="1" applyBorder="1" applyAlignment="1">
      <alignment horizontal="center"/>
    </xf>
    <xf numFmtId="0" fontId="22" fillId="0" borderId="2" xfId="1" applyNumberFormat="1" applyFont="1" applyBorder="1" applyAlignment="1">
      <alignment horizontal="center"/>
    </xf>
    <xf numFmtId="0" fontId="22" fillId="0" borderId="18" xfId="1" applyNumberFormat="1" applyFont="1" applyBorder="1" applyAlignment="1">
      <alignment horizontal="center"/>
    </xf>
  </cellXfs>
  <cellStyles count="14">
    <cellStyle name="Comma" xfId="12" builtinId="3"/>
    <cellStyle name="Comma 2" xfId="4"/>
    <cellStyle name="Comma 4" xfId="8"/>
    <cellStyle name="Currency 2" xfId="6"/>
    <cellStyle name="Currency 3" xfId="13"/>
    <cellStyle name="Normal" xfId="0" builtinId="0"/>
    <cellStyle name="Normal 2" xfId="3"/>
    <cellStyle name="Normal 2 2" xfId="1"/>
    <cellStyle name="Normal 2 3" xfId="5"/>
    <cellStyle name="Normal 3" xfId="2"/>
    <cellStyle name="Normal 3 2" xfId="7"/>
    <cellStyle name="Normal 4" xfId="9"/>
    <cellStyle name="Percent 2" xfId="10"/>
    <cellStyle name="常规_PACKING LIST &amp;INVOICE" xfId="11"/>
  </cellStyles>
  <dxfs count="0"/>
  <tableStyles count="0" defaultTableStyle="TableStyleMedium2" defaultPivotStyle="PivotStyleMedium9"/>
  <colors>
    <mruColors>
      <color rgb="FFFFCC66"/>
      <color rgb="FF00FFFF"/>
      <color rgb="FFFF99FF"/>
      <color rgb="FFFFFFCC"/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"/>
    </sheetView>
  </sheetViews>
  <sheetFormatPr defaultColWidth="8.85546875" defaultRowHeight="15"/>
  <sheetData>
    <row r="1" ht="140.1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XFD2"/>
    </sheetView>
  </sheetViews>
  <sheetFormatPr defaultColWidth="8.85546875" defaultRowHeight="15"/>
  <cols>
    <col min="1" max="1" width="16" customWidth="1"/>
  </cols>
  <sheetData>
    <row r="1" spans="2:8" ht="69.95" customHeight="1"/>
    <row r="2" spans="2:8" ht="69.95" customHeight="1"/>
    <row r="3" spans="2:8" ht="23.25">
      <c r="B3" s="169" t="s">
        <v>33</v>
      </c>
      <c r="C3" s="169"/>
      <c r="D3" s="169"/>
      <c r="E3" s="169"/>
      <c r="F3" s="169"/>
      <c r="G3" s="169"/>
      <c r="H3" s="169"/>
    </row>
    <row r="6" spans="2:8">
      <c r="B6" t="s">
        <v>35</v>
      </c>
      <c r="D6" t="e">
        <f>#REF!</f>
        <v>#REF!</v>
      </c>
      <c r="F6" t="s">
        <v>26</v>
      </c>
      <c r="G6" t="e">
        <f>#REF!</f>
        <v>#REF!</v>
      </c>
    </row>
    <row r="8" spans="2:8">
      <c r="B8" t="s">
        <v>36</v>
      </c>
      <c r="D8" s="3" t="e">
        <f>#REF!</f>
        <v>#REF!</v>
      </c>
      <c r="F8" t="s">
        <v>26</v>
      </c>
      <c r="G8" t="e">
        <f>#REF!</f>
        <v>#REF!</v>
      </c>
    </row>
    <row r="10" spans="2:8">
      <c r="B10" t="s">
        <v>34</v>
      </c>
      <c r="D10" s="4" t="e">
        <f>#REF!</f>
        <v>#REF!</v>
      </c>
      <c r="F10" t="s">
        <v>26</v>
      </c>
      <c r="G10" t="e">
        <f>#REF!</f>
        <v>#REF!</v>
      </c>
    </row>
    <row r="12" spans="2:8" ht="15.75">
      <c r="B12" s="5" t="s">
        <v>37</v>
      </c>
    </row>
    <row r="14" spans="2:8">
      <c r="B14" t="s">
        <v>38</v>
      </c>
      <c r="F14" t="e">
        <f>#REF!</f>
        <v>#REF!</v>
      </c>
      <c r="G14" t="s">
        <v>32</v>
      </c>
    </row>
    <row r="16" spans="2:8">
      <c r="B16" t="s">
        <v>39</v>
      </c>
      <c r="F16" t="e">
        <f>#REF!</f>
        <v>#REF!</v>
      </c>
      <c r="G16" t="s">
        <v>31</v>
      </c>
    </row>
    <row r="18" spans="1:9">
      <c r="B18" t="s">
        <v>40</v>
      </c>
      <c r="F18" t="e">
        <f>#REF!</f>
        <v>#REF!</v>
      </c>
      <c r="G18" t="s">
        <v>6</v>
      </c>
    </row>
    <row r="20" spans="1:9">
      <c r="B20" t="s">
        <v>41</v>
      </c>
      <c r="F20" t="e">
        <f>#REF!</f>
        <v>#REF!</v>
      </c>
    </row>
    <row r="22" spans="1:9">
      <c r="B22" t="s">
        <v>42</v>
      </c>
      <c r="F22" t="e">
        <f>#REF!</f>
        <v>#REF!</v>
      </c>
    </row>
    <row r="24" spans="1:9">
      <c r="B24" t="s">
        <v>44</v>
      </c>
      <c r="F24" s="4" t="e">
        <f>#REF!</f>
        <v>#REF!</v>
      </c>
    </row>
    <row r="26" spans="1:9">
      <c r="B26" t="s">
        <v>43</v>
      </c>
      <c r="F26" s="4" t="e">
        <f>#REF!</f>
        <v>#REF!</v>
      </c>
    </row>
    <row r="28" spans="1:9">
      <c r="A28" s="170" t="s">
        <v>46</v>
      </c>
      <c r="B28" s="170"/>
      <c r="C28" s="170"/>
      <c r="D28" s="170"/>
      <c r="E28" s="170"/>
      <c r="F28" s="170"/>
      <c r="G28" s="170"/>
      <c r="H28" s="170"/>
      <c r="I28" s="170"/>
    </row>
    <row r="29" spans="1:9">
      <c r="A29" s="170"/>
      <c r="B29" s="170"/>
      <c r="C29" s="170"/>
      <c r="D29" s="170"/>
      <c r="E29" s="170"/>
      <c r="F29" s="170"/>
      <c r="G29" s="170"/>
      <c r="H29" s="170"/>
      <c r="I29" s="170"/>
    </row>
    <row r="30" spans="1:9">
      <c r="A30" s="170"/>
      <c r="B30" s="170"/>
      <c r="C30" s="170"/>
      <c r="D30" s="170"/>
      <c r="E30" s="170"/>
      <c r="F30" s="170"/>
      <c r="G30" s="170"/>
      <c r="H30" s="170"/>
      <c r="I30" s="170"/>
    </row>
    <row r="31" spans="1:9">
      <c r="A31" s="170"/>
      <c r="B31" s="170"/>
      <c r="C31" s="170"/>
      <c r="D31" s="170"/>
      <c r="E31" s="170"/>
      <c r="F31" s="170"/>
      <c r="G31" s="170"/>
      <c r="H31" s="170"/>
      <c r="I31" s="170"/>
    </row>
    <row r="32" spans="1:9">
      <c r="A32" s="170"/>
      <c r="B32" s="170"/>
      <c r="C32" s="170"/>
      <c r="D32" s="170"/>
      <c r="E32" s="170"/>
      <c r="F32" s="170"/>
      <c r="G32" s="170"/>
      <c r="H32" s="170"/>
      <c r="I32" s="170"/>
    </row>
    <row r="38" spans="1:1">
      <c r="A38" t="s">
        <v>45</v>
      </c>
    </row>
  </sheetData>
  <mergeCells count="2">
    <mergeCell ref="B3:H3"/>
    <mergeCell ref="A28:I32"/>
  </mergeCells>
  <pageMargins left="0.55000000000000004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5"/>
  <sheetViews>
    <sheetView tabSelected="1" zoomScale="90" zoomScaleNormal="90" zoomScaleSheetLayoutView="90" workbookViewId="0">
      <pane ySplit="9" topLeftCell="A10" activePane="bottomLeft" state="frozen"/>
      <selection pane="bottomLeft" sqref="A1:U2"/>
    </sheetView>
  </sheetViews>
  <sheetFormatPr defaultColWidth="9.140625" defaultRowHeight="15"/>
  <cols>
    <col min="1" max="2" width="6" style="1" customWidth="1"/>
    <col min="3" max="3" width="9.7109375" style="1" customWidth="1"/>
    <col min="4" max="4" width="6.42578125" style="1" customWidth="1"/>
    <col min="5" max="8" width="6.140625" style="1" customWidth="1"/>
    <col min="9" max="10" width="6.140625" style="1" hidden="1" customWidth="1"/>
    <col min="11" max="16" width="6.7109375" style="1" customWidth="1"/>
    <col min="17" max="17" width="9" style="1" customWidth="1"/>
    <col min="18" max="18" width="5.42578125" style="1" customWidth="1"/>
    <col min="19" max="19" width="6" style="1" bestFit="1" customWidth="1"/>
    <col min="20" max="20" width="5.42578125" style="1" customWidth="1"/>
    <col min="21" max="21" width="9.42578125" style="1" bestFit="1" customWidth="1"/>
    <col min="22" max="23" width="0" style="1" hidden="1" customWidth="1"/>
    <col min="24" max="29" width="9.140625" style="1"/>
    <col min="30" max="30" width="17.28515625" style="1" customWidth="1"/>
    <col min="31" max="16384" width="9.140625" style="1"/>
  </cols>
  <sheetData>
    <row r="1" spans="1:27" ht="18.7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7" ht="15" hidden="1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7" s="2" customFormat="1" ht="22.5" customHeight="1">
      <c r="A3" s="179" t="s">
        <v>0</v>
      </c>
      <c r="B3" s="179"/>
      <c r="C3" s="131" t="s">
        <v>48</v>
      </c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5"/>
      <c r="R3" s="136"/>
      <c r="S3" s="136"/>
      <c r="T3" s="136"/>
      <c r="U3" s="136"/>
      <c r="Y3" s="9"/>
    </row>
    <row r="4" spans="1:27" s="2" customFormat="1" ht="22.5" customHeight="1">
      <c r="A4" s="179" t="s">
        <v>55</v>
      </c>
      <c r="B4" s="179"/>
      <c r="C4" s="166">
        <v>104</v>
      </c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 t="s">
        <v>25</v>
      </c>
      <c r="Q4" s="181" t="s">
        <v>78</v>
      </c>
      <c r="R4" s="181"/>
      <c r="S4" s="181"/>
      <c r="T4" s="136"/>
      <c r="U4" s="136"/>
    </row>
    <row r="5" spans="1:27" s="2" customFormat="1" ht="22.5" customHeight="1">
      <c r="A5" s="131" t="s">
        <v>1</v>
      </c>
      <c r="B5" s="131"/>
      <c r="C5" s="167">
        <v>60012</v>
      </c>
      <c r="D5" s="140" t="s">
        <v>32</v>
      </c>
      <c r="E5" s="140"/>
      <c r="F5" s="133"/>
      <c r="G5" s="133"/>
      <c r="H5" s="133"/>
      <c r="I5" s="133"/>
      <c r="J5" s="133"/>
      <c r="K5" s="133"/>
      <c r="L5" s="132"/>
      <c r="M5" s="132"/>
      <c r="N5" s="141"/>
      <c r="O5" s="141"/>
      <c r="P5" s="132" t="s">
        <v>2</v>
      </c>
      <c r="Q5" s="132"/>
      <c r="R5" s="134"/>
      <c r="S5" s="142">
        <f>U25</f>
        <v>24.675000000000001</v>
      </c>
      <c r="T5" s="180" t="s">
        <v>3</v>
      </c>
      <c r="U5" s="180"/>
      <c r="Y5" s="10"/>
    </row>
    <row r="6" spans="1:27" s="2" customFormat="1" ht="22.5" customHeight="1">
      <c r="A6" s="131" t="s">
        <v>4</v>
      </c>
      <c r="B6" s="131"/>
      <c r="C6" s="167">
        <f>L25</f>
        <v>25416</v>
      </c>
      <c r="D6" s="140" t="s">
        <v>32</v>
      </c>
      <c r="E6" s="133"/>
      <c r="F6" s="133"/>
      <c r="G6" s="133"/>
      <c r="H6" s="133"/>
      <c r="I6" s="133"/>
      <c r="J6" s="133"/>
      <c r="K6" s="133"/>
      <c r="L6" s="132"/>
      <c r="M6" s="132"/>
      <c r="N6" s="141"/>
      <c r="O6" s="141"/>
      <c r="P6" s="132" t="s">
        <v>5</v>
      </c>
      <c r="Q6" s="132"/>
      <c r="R6" s="134"/>
      <c r="S6" s="143">
        <f>Q25</f>
        <v>4172.4599999999991</v>
      </c>
      <c r="T6" s="180" t="s">
        <v>6</v>
      </c>
      <c r="U6" s="180"/>
    </row>
    <row r="7" spans="1:27" s="2" customFormat="1" ht="22.5" customHeight="1">
      <c r="A7" s="144" t="s">
        <v>7</v>
      </c>
      <c r="B7" s="144"/>
      <c r="C7" s="139">
        <f>M25</f>
        <v>706</v>
      </c>
      <c r="D7" s="145"/>
      <c r="E7" s="133"/>
      <c r="F7" s="133"/>
      <c r="G7" s="133"/>
      <c r="H7" s="133"/>
      <c r="I7" s="133"/>
      <c r="J7" s="133"/>
      <c r="K7" s="133"/>
      <c r="L7" s="132"/>
      <c r="M7" s="132"/>
      <c r="N7" s="142"/>
      <c r="O7" s="142"/>
      <c r="P7" s="132" t="s">
        <v>8</v>
      </c>
      <c r="Q7" s="132"/>
      <c r="R7" s="134"/>
      <c r="S7" s="146">
        <f>O25</f>
        <v>4807.8599999999997</v>
      </c>
      <c r="T7" s="176" t="s">
        <v>6</v>
      </c>
      <c r="U7" s="176"/>
      <c r="AA7" s="10"/>
    </row>
    <row r="8" spans="1:27" s="11" customFormat="1" ht="21.95" customHeight="1">
      <c r="A8" s="172" t="s">
        <v>9</v>
      </c>
      <c r="B8" s="172"/>
      <c r="C8" s="173" t="s">
        <v>56</v>
      </c>
      <c r="D8" s="175" t="s">
        <v>10</v>
      </c>
      <c r="E8" s="175" t="s">
        <v>24</v>
      </c>
      <c r="F8" s="175"/>
      <c r="G8" s="175"/>
      <c r="H8" s="175"/>
      <c r="I8" s="175"/>
      <c r="J8" s="175"/>
      <c r="K8" s="171" t="s">
        <v>27</v>
      </c>
      <c r="L8" s="171" t="s">
        <v>12</v>
      </c>
      <c r="M8" s="171" t="s">
        <v>11</v>
      </c>
      <c r="N8" s="171" t="s">
        <v>13</v>
      </c>
      <c r="O8" s="171" t="s">
        <v>14</v>
      </c>
      <c r="P8" s="182" t="s">
        <v>15</v>
      </c>
      <c r="Q8" s="182" t="s">
        <v>16</v>
      </c>
      <c r="R8" s="182" t="s">
        <v>17</v>
      </c>
      <c r="S8" s="182"/>
      <c r="T8" s="182"/>
      <c r="U8" s="182" t="s">
        <v>18</v>
      </c>
      <c r="AA8" s="12"/>
    </row>
    <row r="9" spans="1:27" s="11" customFormat="1" ht="21.95" customHeight="1">
      <c r="A9" s="147" t="s">
        <v>19</v>
      </c>
      <c r="B9" s="147" t="s">
        <v>20</v>
      </c>
      <c r="C9" s="174"/>
      <c r="D9" s="175"/>
      <c r="E9" s="7" t="s">
        <v>51</v>
      </c>
      <c r="F9" s="7" t="s">
        <v>52</v>
      </c>
      <c r="G9" s="7" t="s">
        <v>53</v>
      </c>
      <c r="H9" s="7" t="s">
        <v>54</v>
      </c>
      <c r="I9" s="7" t="s">
        <v>29</v>
      </c>
      <c r="J9" s="7" t="s">
        <v>30</v>
      </c>
      <c r="K9" s="171"/>
      <c r="L9" s="171"/>
      <c r="M9" s="171"/>
      <c r="N9" s="171"/>
      <c r="O9" s="171"/>
      <c r="P9" s="182"/>
      <c r="Q9" s="182"/>
      <c r="R9" s="148" t="s">
        <v>21</v>
      </c>
      <c r="S9" s="148" t="s">
        <v>22</v>
      </c>
      <c r="T9" s="148" t="s">
        <v>23</v>
      </c>
      <c r="U9" s="182"/>
    </row>
    <row r="10" spans="1:27" s="8" customFormat="1" ht="21.95" customHeight="1">
      <c r="A10" s="149">
        <v>1</v>
      </c>
      <c r="B10" s="150">
        <f>M10</f>
        <v>94</v>
      </c>
      <c r="C10" s="188" t="s">
        <v>57</v>
      </c>
      <c r="D10" s="191" t="s">
        <v>50</v>
      </c>
      <c r="E10" s="150">
        <v>36</v>
      </c>
      <c r="F10" s="150"/>
      <c r="G10" s="151"/>
      <c r="H10" s="151"/>
      <c r="I10" s="151"/>
      <c r="J10" s="151"/>
      <c r="K10" s="150">
        <f>SUM(E10:J10)</f>
        <v>36</v>
      </c>
      <c r="L10" s="150">
        <f>M10*K10</f>
        <v>3384</v>
      </c>
      <c r="M10" s="150">
        <v>94</v>
      </c>
      <c r="N10" s="168">
        <v>6.81</v>
      </c>
      <c r="O10" s="150">
        <f>N10*M10</f>
        <v>640.14</v>
      </c>
      <c r="P10" s="168">
        <f>N10-0.9</f>
        <v>5.9099999999999993</v>
      </c>
      <c r="Q10" s="150">
        <f>P10*M10</f>
        <v>555.54</v>
      </c>
      <c r="R10" s="150">
        <v>45</v>
      </c>
      <c r="S10" s="150">
        <v>28</v>
      </c>
      <c r="T10" s="150">
        <v>26</v>
      </c>
      <c r="U10" s="155">
        <f>R10*S10*T10/1000000*M10</f>
        <v>3.07944</v>
      </c>
      <c r="V10" s="8">
        <v>52</v>
      </c>
      <c r="W10" s="8">
        <f>V10-L10</f>
        <v>-3332</v>
      </c>
    </row>
    <row r="11" spans="1:27" s="8" customFormat="1" ht="21.95" customHeight="1">
      <c r="A11" s="149">
        <f>B10+1</f>
        <v>95</v>
      </c>
      <c r="B11" s="150">
        <f>SUM(M10:M11)</f>
        <v>200</v>
      </c>
      <c r="C11" s="189"/>
      <c r="D11" s="192"/>
      <c r="E11" s="150"/>
      <c r="F11" s="150">
        <v>36</v>
      </c>
      <c r="G11" s="151"/>
      <c r="H11" s="151"/>
      <c r="I11" s="151"/>
      <c r="J11" s="151"/>
      <c r="K11" s="150">
        <f t="shared" ref="K11:K16" si="0">SUM(E11:J11)</f>
        <v>36</v>
      </c>
      <c r="L11" s="150">
        <f t="shared" ref="L11:L13" si="1">M11*K11</f>
        <v>3816</v>
      </c>
      <c r="M11" s="150">
        <v>106</v>
      </c>
      <c r="N11" s="168">
        <v>6.81</v>
      </c>
      <c r="O11" s="150">
        <f t="shared" ref="O11:O12" si="2">N11*M11</f>
        <v>721.86</v>
      </c>
      <c r="P11" s="168">
        <f t="shared" ref="P11:P16" si="3">N11-0.9</f>
        <v>5.9099999999999993</v>
      </c>
      <c r="Q11" s="150">
        <f t="shared" ref="Q11:Q12" si="4">P11*M11</f>
        <v>626.45999999999992</v>
      </c>
      <c r="R11" s="150">
        <v>45</v>
      </c>
      <c r="S11" s="150">
        <v>28</v>
      </c>
      <c r="T11" s="150">
        <v>26</v>
      </c>
      <c r="U11" s="155">
        <f t="shared" ref="U11:U15" si="5">R11*S11*T11/1000000*M11</f>
        <v>3.4725599999999996</v>
      </c>
      <c r="V11" s="8">
        <v>222</v>
      </c>
      <c r="W11" s="8">
        <f t="shared" ref="W11:W21" si="6">V11-L11</f>
        <v>-3594</v>
      </c>
      <c r="X11" s="184"/>
      <c r="Y11" s="184"/>
    </row>
    <row r="12" spans="1:27" s="8" customFormat="1" ht="21.95" customHeight="1">
      <c r="A12" s="149">
        <f>B11+1</f>
        <v>201</v>
      </c>
      <c r="B12" s="150">
        <f>SUM(M10:M12)</f>
        <v>301</v>
      </c>
      <c r="C12" s="189"/>
      <c r="D12" s="192"/>
      <c r="E12" s="150"/>
      <c r="F12" s="150"/>
      <c r="G12" s="151">
        <v>36</v>
      </c>
      <c r="H12" s="151"/>
      <c r="I12" s="151"/>
      <c r="J12" s="151"/>
      <c r="K12" s="150">
        <f t="shared" si="0"/>
        <v>36</v>
      </c>
      <c r="L12" s="150">
        <f t="shared" si="1"/>
        <v>3636</v>
      </c>
      <c r="M12" s="150">
        <v>101</v>
      </c>
      <c r="N12" s="168">
        <v>6.81</v>
      </c>
      <c r="O12" s="150">
        <f t="shared" si="2"/>
        <v>687.81</v>
      </c>
      <c r="P12" s="168">
        <f t="shared" si="3"/>
        <v>5.9099999999999993</v>
      </c>
      <c r="Q12" s="150">
        <f t="shared" si="4"/>
        <v>596.91</v>
      </c>
      <c r="R12" s="150">
        <v>45</v>
      </c>
      <c r="S12" s="150">
        <v>28</v>
      </c>
      <c r="T12" s="150">
        <v>26</v>
      </c>
      <c r="U12" s="155">
        <f t="shared" si="5"/>
        <v>3.3087599999999999</v>
      </c>
      <c r="V12" s="8">
        <v>307</v>
      </c>
      <c r="W12" s="8">
        <f t="shared" si="6"/>
        <v>-3329</v>
      </c>
      <c r="X12" s="184"/>
      <c r="Y12" s="184"/>
    </row>
    <row r="13" spans="1:27" s="8" customFormat="1" ht="21.95" customHeight="1">
      <c r="A13" s="149">
        <f>B12+1</f>
        <v>302</v>
      </c>
      <c r="B13" s="150">
        <f>SUM(M10:M13)</f>
        <v>380</v>
      </c>
      <c r="C13" s="189"/>
      <c r="D13" s="192"/>
      <c r="E13" s="150"/>
      <c r="F13" s="150"/>
      <c r="G13" s="151"/>
      <c r="H13" s="151">
        <v>36</v>
      </c>
      <c r="I13" s="151"/>
      <c r="J13" s="151"/>
      <c r="K13" s="150">
        <f t="shared" si="0"/>
        <v>36</v>
      </c>
      <c r="L13" s="150">
        <f t="shared" si="1"/>
        <v>2844</v>
      </c>
      <c r="M13" s="150">
        <v>79</v>
      </c>
      <c r="N13" s="168">
        <v>6.81</v>
      </c>
      <c r="O13" s="150">
        <f t="shared" ref="O13:O16" si="7">N13*M13</f>
        <v>537.99</v>
      </c>
      <c r="P13" s="168">
        <f t="shared" si="3"/>
        <v>5.9099999999999993</v>
      </c>
      <c r="Q13" s="150">
        <f>P13*M13</f>
        <v>466.88999999999993</v>
      </c>
      <c r="R13" s="150">
        <v>45</v>
      </c>
      <c r="S13" s="150">
        <v>28</v>
      </c>
      <c r="T13" s="150">
        <v>26</v>
      </c>
      <c r="U13" s="155">
        <f t="shared" si="5"/>
        <v>2.5880399999999999</v>
      </c>
      <c r="V13" s="8">
        <v>392</v>
      </c>
      <c r="W13" s="8">
        <f t="shared" si="6"/>
        <v>-2452</v>
      </c>
    </row>
    <row r="14" spans="1:27" s="13" customFormat="1" ht="21.95" customHeight="1">
      <c r="A14" s="149">
        <v>381</v>
      </c>
      <c r="B14" s="149">
        <v>381</v>
      </c>
      <c r="C14" s="189"/>
      <c r="D14" s="192"/>
      <c r="E14" s="150">
        <v>23</v>
      </c>
      <c r="F14" s="150"/>
      <c r="G14" s="151">
        <v>13</v>
      </c>
      <c r="H14" s="151"/>
      <c r="I14" s="151"/>
      <c r="J14" s="151"/>
      <c r="K14" s="150">
        <f t="shared" ref="K14:K15" si="8">SUM(E14:J14)</f>
        <v>36</v>
      </c>
      <c r="L14" s="150">
        <f t="shared" ref="L14:L15" si="9">M14*K14</f>
        <v>36</v>
      </c>
      <c r="M14" s="150">
        <v>1</v>
      </c>
      <c r="N14" s="168">
        <v>6.81</v>
      </c>
      <c r="O14" s="150">
        <f t="shared" ref="O14:O15" si="10">N14*M14</f>
        <v>6.81</v>
      </c>
      <c r="P14" s="168">
        <f t="shared" ref="P14:P15" si="11">N14-0.9</f>
        <v>5.9099999999999993</v>
      </c>
      <c r="Q14" s="150">
        <f t="shared" ref="Q14:Q15" si="12">P14*M14</f>
        <v>5.9099999999999993</v>
      </c>
      <c r="R14" s="150">
        <v>45</v>
      </c>
      <c r="S14" s="150">
        <v>28</v>
      </c>
      <c r="T14" s="150">
        <v>26</v>
      </c>
      <c r="U14" s="155">
        <f t="shared" si="5"/>
        <v>3.2759999999999997E-2</v>
      </c>
    </row>
    <row r="15" spans="1:27" s="13" customFormat="1" ht="21.95" customHeight="1">
      <c r="A15" s="149">
        <v>382</v>
      </c>
      <c r="B15" s="149">
        <v>382</v>
      </c>
      <c r="C15" s="189"/>
      <c r="D15" s="192"/>
      <c r="E15" s="150"/>
      <c r="F15" s="150"/>
      <c r="G15" s="151">
        <v>6</v>
      </c>
      <c r="H15" s="151">
        <v>30</v>
      </c>
      <c r="I15" s="151"/>
      <c r="J15" s="151"/>
      <c r="K15" s="150">
        <f t="shared" si="8"/>
        <v>36</v>
      </c>
      <c r="L15" s="150">
        <f t="shared" si="9"/>
        <v>36</v>
      </c>
      <c r="M15" s="150">
        <v>1</v>
      </c>
      <c r="N15" s="168">
        <v>6.81</v>
      </c>
      <c r="O15" s="150">
        <f t="shared" si="10"/>
        <v>6.81</v>
      </c>
      <c r="P15" s="168">
        <f t="shared" si="11"/>
        <v>5.9099999999999993</v>
      </c>
      <c r="Q15" s="150">
        <f t="shared" si="12"/>
        <v>5.9099999999999993</v>
      </c>
      <c r="R15" s="150">
        <v>45</v>
      </c>
      <c r="S15" s="150">
        <v>28</v>
      </c>
      <c r="T15" s="150">
        <v>26</v>
      </c>
      <c r="U15" s="155">
        <f t="shared" si="5"/>
        <v>3.2759999999999997E-2</v>
      </c>
    </row>
    <row r="16" spans="1:27" s="13" customFormat="1" ht="21.95" customHeight="1">
      <c r="A16" s="149">
        <v>383</v>
      </c>
      <c r="B16" s="149">
        <v>383</v>
      </c>
      <c r="C16" s="190"/>
      <c r="D16" s="193"/>
      <c r="E16" s="150"/>
      <c r="F16" s="150">
        <v>31</v>
      </c>
      <c r="G16" s="151">
        <v>5</v>
      </c>
      <c r="H16" s="151"/>
      <c r="I16" s="151"/>
      <c r="J16" s="151"/>
      <c r="K16" s="150">
        <f t="shared" si="0"/>
        <v>36</v>
      </c>
      <c r="L16" s="150">
        <f>M16*K16</f>
        <v>36</v>
      </c>
      <c r="M16" s="150">
        <v>1</v>
      </c>
      <c r="N16" s="168">
        <v>6.81</v>
      </c>
      <c r="O16" s="150">
        <f t="shared" si="7"/>
        <v>6.81</v>
      </c>
      <c r="P16" s="168">
        <f t="shared" si="3"/>
        <v>5.9099999999999993</v>
      </c>
      <c r="Q16" s="150">
        <f>P16*M16</f>
        <v>5.9099999999999993</v>
      </c>
      <c r="R16" s="150">
        <v>45</v>
      </c>
      <c r="S16" s="150">
        <v>28</v>
      </c>
      <c r="T16" s="150">
        <v>26</v>
      </c>
      <c r="U16" s="155">
        <f>R16*S16*T16/1000000*M16</f>
        <v>3.2759999999999997E-2</v>
      </c>
    </row>
    <row r="17" spans="1:23" s="11" customFormat="1" ht="21.95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7"/>
      <c r="L17" s="156">
        <f>SUM(L10:L16)</f>
        <v>13788</v>
      </c>
      <c r="M17" s="157">
        <f>SUM(M10:M16)</f>
        <v>383</v>
      </c>
      <c r="N17" s="158"/>
      <c r="O17" s="157">
        <f>SUM(O10:O16)</f>
        <v>2608.23</v>
      </c>
      <c r="P17" s="158"/>
      <c r="Q17" s="157">
        <f>SUM(Q10:Q16)</f>
        <v>2263.5299999999993</v>
      </c>
      <c r="R17" s="157"/>
      <c r="S17" s="157"/>
      <c r="T17" s="157"/>
      <c r="U17" s="159">
        <v>13.547000000000001</v>
      </c>
    </row>
    <row r="18" spans="1:23" s="8" customFormat="1" ht="21.95" customHeight="1">
      <c r="A18" s="149">
        <f>B16+1</f>
        <v>384</v>
      </c>
      <c r="B18" s="150">
        <f>SUM(M17:M18)</f>
        <v>460</v>
      </c>
      <c r="C18" s="188" t="s">
        <v>49</v>
      </c>
      <c r="D18" s="191" t="s">
        <v>50</v>
      </c>
      <c r="E18" s="150">
        <v>36</v>
      </c>
      <c r="F18" s="150"/>
      <c r="G18" s="151"/>
      <c r="H18" s="151"/>
      <c r="I18" s="151"/>
      <c r="J18" s="151"/>
      <c r="K18" s="150">
        <f>SUM(E18:J18)</f>
        <v>36</v>
      </c>
      <c r="L18" s="150">
        <f>M18*K18</f>
        <v>2772</v>
      </c>
      <c r="M18" s="152">
        <v>77</v>
      </c>
      <c r="N18" s="153">
        <v>6.81</v>
      </c>
      <c r="O18" s="152">
        <f>N18*M18</f>
        <v>524.37</v>
      </c>
      <c r="P18" s="153">
        <f t="shared" ref="P18:P21" si="13">N18-0.9</f>
        <v>5.9099999999999993</v>
      </c>
      <c r="Q18" s="152">
        <f>P18*M18</f>
        <v>455.06999999999994</v>
      </c>
      <c r="R18" s="152">
        <v>45</v>
      </c>
      <c r="S18" s="152">
        <v>28</v>
      </c>
      <c r="T18" s="152">
        <v>26</v>
      </c>
      <c r="U18" s="154">
        <f>R18*S18*T18/1000000*M18</f>
        <v>2.5225199999999997</v>
      </c>
      <c r="V18" s="8">
        <v>477</v>
      </c>
      <c r="W18" s="8">
        <f t="shared" si="6"/>
        <v>-2295</v>
      </c>
    </row>
    <row r="19" spans="1:23" s="8" customFormat="1" ht="21.95" customHeight="1">
      <c r="A19" s="149">
        <f>B18+1</f>
        <v>461</v>
      </c>
      <c r="B19" s="150">
        <f>SUM(M17:M19)</f>
        <v>559</v>
      </c>
      <c r="C19" s="189"/>
      <c r="D19" s="192"/>
      <c r="E19" s="150"/>
      <c r="F19" s="150">
        <v>36</v>
      </c>
      <c r="G19" s="151"/>
      <c r="H19" s="151"/>
      <c r="I19" s="151"/>
      <c r="J19" s="151"/>
      <c r="K19" s="150">
        <f t="shared" ref="K19:K23" si="14">SUM(E19:J19)</f>
        <v>36</v>
      </c>
      <c r="L19" s="150">
        <f t="shared" ref="L19:L21" si="15">M19*K19</f>
        <v>3564</v>
      </c>
      <c r="M19" s="152">
        <v>99</v>
      </c>
      <c r="N19" s="153">
        <v>6.81</v>
      </c>
      <c r="O19" s="150">
        <f t="shared" ref="O19:O21" si="16">N19*M19</f>
        <v>674.18999999999994</v>
      </c>
      <c r="P19" s="153">
        <f t="shared" si="13"/>
        <v>5.9099999999999993</v>
      </c>
      <c r="Q19" s="150">
        <f t="shared" ref="Q19:Q20" si="17">P19*M19</f>
        <v>585.08999999999992</v>
      </c>
      <c r="R19" s="152">
        <v>45</v>
      </c>
      <c r="S19" s="152">
        <v>28</v>
      </c>
      <c r="T19" s="152">
        <v>26</v>
      </c>
      <c r="U19" s="155">
        <f t="shared" ref="U19:U21" si="18">R19*S19*T19/1000000*M19</f>
        <v>3.2432399999999997</v>
      </c>
      <c r="V19" s="8">
        <v>562</v>
      </c>
      <c r="W19" s="8">
        <f t="shared" si="6"/>
        <v>-3002</v>
      </c>
    </row>
    <row r="20" spans="1:23" s="8" customFormat="1" ht="21.95" customHeight="1">
      <c r="A20" s="149">
        <f t="shared" ref="A20:A23" si="19">B19+1</f>
        <v>560</v>
      </c>
      <c r="B20" s="150">
        <f>SUM(M17:M20)</f>
        <v>663</v>
      </c>
      <c r="C20" s="189"/>
      <c r="D20" s="192"/>
      <c r="E20" s="150"/>
      <c r="F20" s="150"/>
      <c r="G20" s="151">
        <v>36</v>
      </c>
      <c r="H20" s="151"/>
      <c r="I20" s="151"/>
      <c r="J20" s="151"/>
      <c r="K20" s="150">
        <f t="shared" si="14"/>
        <v>36</v>
      </c>
      <c r="L20" s="150">
        <f t="shared" si="15"/>
        <v>3744</v>
      </c>
      <c r="M20" s="152">
        <v>104</v>
      </c>
      <c r="N20" s="153">
        <v>6.81</v>
      </c>
      <c r="O20" s="150">
        <f t="shared" si="16"/>
        <v>708.24</v>
      </c>
      <c r="P20" s="153">
        <f t="shared" si="13"/>
        <v>5.9099999999999993</v>
      </c>
      <c r="Q20" s="150">
        <f t="shared" si="17"/>
        <v>614.63999999999987</v>
      </c>
      <c r="R20" s="152">
        <v>45</v>
      </c>
      <c r="S20" s="152">
        <v>28</v>
      </c>
      <c r="T20" s="152">
        <v>26</v>
      </c>
      <c r="U20" s="155">
        <f t="shared" si="18"/>
        <v>3.4070399999999998</v>
      </c>
      <c r="V20" s="8">
        <v>647</v>
      </c>
      <c r="W20" s="8">
        <f t="shared" si="6"/>
        <v>-3097</v>
      </c>
    </row>
    <row r="21" spans="1:23" s="8" customFormat="1" ht="21.95" customHeight="1">
      <c r="A21" s="149">
        <f t="shared" si="19"/>
        <v>664</v>
      </c>
      <c r="B21" s="150">
        <f>SUM(M17:M21)</f>
        <v>704</v>
      </c>
      <c r="C21" s="189"/>
      <c r="D21" s="192"/>
      <c r="E21" s="150"/>
      <c r="F21" s="150"/>
      <c r="G21" s="151"/>
      <c r="H21" s="151">
        <v>36</v>
      </c>
      <c r="I21" s="151"/>
      <c r="J21" s="151"/>
      <c r="K21" s="150">
        <f t="shared" si="14"/>
        <v>36</v>
      </c>
      <c r="L21" s="150">
        <f t="shared" si="15"/>
        <v>1476</v>
      </c>
      <c r="M21" s="152">
        <v>41</v>
      </c>
      <c r="N21" s="153">
        <v>6.81</v>
      </c>
      <c r="O21" s="150">
        <f t="shared" si="16"/>
        <v>279.20999999999998</v>
      </c>
      <c r="P21" s="153">
        <f t="shared" si="13"/>
        <v>5.9099999999999993</v>
      </c>
      <c r="Q21" s="150">
        <f>P21*M21</f>
        <v>242.30999999999997</v>
      </c>
      <c r="R21" s="152">
        <v>45</v>
      </c>
      <c r="S21" s="152">
        <v>28</v>
      </c>
      <c r="T21" s="152">
        <v>26</v>
      </c>
      <c r="U21" s="155">
        <f t="shared" si="18"/>
        <v>1.3431599999999999</v>
      </c>
      <c r="V21" s="8">
        <v>732</v>
      </c>
      <c r="W21" s="8">
        <f t="shared" si="6"/>
        <v>-744</v>
      </c>
    </row>
    <row r="22" spans="1:23" s="13" customFormat="1" ht="21.95" customHeight="1">
      <c r="A22" s="149">
        <f t="shared" si="19"/>
        <v>705</v>
      </c>
      <c r="B22" s="150">
        <f>SUM(M17:M22)</f>
        <v>705</v>
      </c>
      <c r="C22" s="189"/>
      <c r="D22" s="192"/>
      <c r="E22" s="150">
        <v>19</v>
      </c>
      <c r="F22" s="150">
        <v>3</v>
      </c>
      <c r="G22" s="151">
        <v>14</v>
      </c>
      <c r="H22" s="151"/>
      <c r="I22" s="151"/>
      <c r="J22" s="151"/>
      <c r="K22" s="150">
        <f>SUM(E22:J22)</f>
        <v>36</v>
      </c>
      <c r="L22" s="150">
        <f>M22*K22</f>
        <v>36</v>
      </c>
      <c r="M22" s="152">
        <v>1</v>
      </c>
      <c r="N22" s="153">
        <v>6.81</v>
      </c>
      <c r="O22" s="150">
        <f t="shared" ref="O22" si="20">N22*M22</f>
        <v>6.81</v>
      </c>
      <c r="P22" s="153">
        <f t="shared" ref="P22" si="21">N22-0.9</f>
        <v>5.9099999999999993</v>
      </c>
      <c r="Q22" s="150">
        <f>P22*M22</f>
        <v>5.9099999999999993</v>
      </c>
      <c r="R22" s="152">
        <v>45</v>
      </c>
      <c r="S22" s="152">
        <v>28</v>
      </c>
      <c r="T22" s="152">
        <v>26</v>
      </c>
      <c r="U22" s="155">
        <f t="shared" ref="U22" si="22">R22*S22*T22/1000000*M22</f>
        <v>3.2759999999999997E-2</v>
      </c>
    </row>
    <row r="23" spans="1:23" s="13" customFormat="1" ht="21.95" customHeight="1">
      <c r="A23" s="149">
        <f t="shared" si="19"/>
        <v>706</v>
      </c>
      <c r="B23" s="150">
        <f>SUM(M17:M23)</f>
        <v>706</v>
      </c>
      <c r="C23" s="190"/>
      <c r="D23" s="193"/>
      <c r="E23" s="150"/>
      <c r="F23" s="150">
        <v>10</v>
      </c>
      <c r="G23" s="151">
        <v>26</v>
      </c>
      <c r="H23" s="151"/>
      <c r="I23" s="151"/>
      <c r="J23" s="151"/>
      <c r="K23" s="150">
        <f t="shared" si="14"/>
        <v>36</v>
      </c>
      <c r="L23" s="150">
        <f>M23*K23</f>
        <v>36</v>
      </c>
      <c r="M23" s="150">
        <v>1</v>
      </c>
      <c r="N23" s="153">
        <v>6.81</v>
      </c>
      <c r="O23" s="150">
        <f t="shared" ref="O23" si="23">N23*M23</f>
        <v>6.81</v>
      </c>
      <c r="P23" s="153">
        <f t="shared" ref="P23" si="24">N23-0.9</f>
        <v>5.9099999999999993</v>
      </c>
      <c r="Q23" s="150">
        <f>P23*M23</f>
        <v>5.9099999999999993</v>
      </c>
      <c r="R23" s="152">
        <v>45</v>
      </c>
      <c r="S23" s="152">
        <v>28</v>
      </c>
      <c r="T23" s="152">
        <v>26</v>
      </c>
      <c r="U23" s="155">
        <f t="shared" ref="U23" si="25">R23*S23*T23/1000000*M23</f>
        <v>3.2759999999999997E-2</v>
      </c>
    </row>
    <row r="24" spans="1:23" s="11" customFormat="1" ht="21.95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7"/>
      <c r="L24" s="156">
        <f>SUM(L18:L23)</f>
        <v>11628</v>
      </c>
      <c r="M24" s="157">
        <f>SUM(M18:M23)</f>
        <v>323</v>
      </c>
      <c r="N24" s="158"/>
      <c r="O24" s="157">
        <f>SUM(O18:O23)</f>
        <v>2199.6299999999997</v>
      </c>
      <c r="P24" s="158"/>
      <c r="Q24" s="157">
        <f>SUM(Q18:Q23)</f>
        <v>1908.9299999999998</v>
      </c>
      <c r="R24" s="157"/>
      <c r="S24" s="157"/>
      <c r="T24" s="157"/>
      <c r="U24" s="159">
        <v>11.128</v>
      </c>
    </row>
    <row r="25" spans="1:23" s="8" customFormat="1" ht="37.5" customHeight="1">
      <c r="A25" s="183" t="s">
        <v>28</v>
      </c>
      <c r="B25" s="183"/>
      <c r="C25" s="162"/>
      <c r="D25" s="162"/>
      <c r="E25" s="163"/>
      <c r="F25" s="163"/>
      <c r="G25" s="163"/>
      <c r="H25" s="163"/>
      <c r="I25" s="163"/>
      <c r="J25" s="163"/>
      <c r="K25" s="163"/>
      <c r="L25" s="163">
        <f>L17+L24</f>
        <v>25416</v>
      </c>
      <c r="M25" s="163">
        <f>M17+M24</f>
        <v>706</v>
      </c>
      <c r="N25" s="163"/>
      <c r="O25" s="163">
        <f>O17+O24</f>
        <v>4807.8599999999997</v>
      </c>
      <c r="P25" s="164"/>
      <c r="Q25" s="163">
        <f>Q17+Q24</f>
        <v>4172.4599999999991</v>
      </c>
      <c r="R25" s="163"/>
      <c r="S25" s="163"/>
      <c r="T25" s="163"/>
      <c r="U25" s="165">
        <f>U17+U24</f>
        <v>24.675000000000001</v>
      </c>
    </row>
  </sheetData>
  <mergeCells count="30">
    <mergeCell ref="A25:B25"/>
    <mergeCell ref="X11:X12"/>
    <mergeCell ref="Y11:Y12"/>
    <mergeCell ref="A17:K17"/>
    <mergeCell ref="A24:K24"/>
    <mergeCell ref="C10:C16"/>
    <mergeCell ref="D10:D16"/>
    <mergeCell ref="C18:C23"/>
    <mergeCell ref="D18:D23"/>
    <mergeCell ref="U8:U9"/>
    <mergeCell ref="M8:M9"/>
    <mergeCell ref="N8:N9"/>
    <mergeCell ref="O8:O9"/>
    <mergeCell ref="P8:P9"/>
    <mergeCell ref="Q8:Q9"/>
    <mergeCell ref="R8:T8"/>
    <mergeCell ref="T7:U7"/>
    <mergeCell ref="A1:U1"/>
    <mergeCell ref="A2:U2"/>
    <mergeCell ref="A3:B3"/>
    <mergeCell ref="T5:U5"/>
    <mergeCell ref="T6:U6"/>
    <mergeCell ref="A4:B4"/>
    <mergeCell ref="Q4:S4"/>
    <mergeCell ref="L8:L9"/>
    <mergeCell ref="A8:B8"/>
    <mergeCell ref="C8:C9"/>
    <mergeCell ref="D8:D9"/>
    <mergeCell ref="E8:J8"/>
    <mergeCell ref="K8:K9"/>
  </mergeCells>
  <printOptions horizontalCentered="1"/>
  <pageMargins left="0" right="0" top="0" bottom="0" header="0" footer="0"/>
  <pageSetup paperSize="9" scale="10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4"/>
  <sheetViews>
    <sheetView view="pageBreakPreview" zoomScale="90" zoomScaleNormal="90" zoomScaleSheetLayoutView="90" workbookViewId="0">
      <pane ySplit="9" topLeftCell="A10" activePane="bottomLeft" state="frozen"/>
      <selection pane="bottomLeft" activeCell="Y7" sqref="Y7"/>
    </sheetView>
  </sheetViews>
  <sheetFormatPr defaultColWidth="9.140625" defaultRowHeight="15"/>
  <cols>
    <col min="1" max="2" width="6" style="1" customWidth="1"/>
    <col min="3" max="3" width="8.85546875" style="1" customWidth="1"/>
    <col min="4" max="4" width="6.42578125" style="1" customWidth="1"/>
    <col min="5" max="7" width="6.140625" style="1" customWidth="1"/>
    <col min="8" max="8" width="5.42578125" style="1" customWidth="1"/>
    <col min="9" max="9" width="6.140625" style="1" hidden="1" customWidth="1"/>
    <col min="10" max="10" width="5.28515625" style="1" bestFit="1" customWidth="1"/>
    <col min="11" max="16" width="6.7109375" style="1" customWidth="1"/>
    <col min="17" max="17" width="9" style="1" customWidth="1"/>
    <col min="18" max="18" width="5.42578125" style="1" customWidth="1"/>
    <col min="19" max="19" width="6" style="1" bestFit="1" customWidth="1"/>
    <col min="20" max="20" width="5.42578125" style="1" customWidth="1"/>
    <col min="21" max="21" width="9.85546875" style="1" customWidth="1"/>
    <col min="22" max="23" width="0" style="1" hidden="1" customWidth="1"/>
    <col min="24" max="29" width="9.140625" style="1"/>
    <col min="30" max="30" width="18.28515625" style="1" customWidth="1"/>
    <col min="31" max="16384" width="9.140625" style="1"/>
  </cols>
  <sheetData>
    <row r="1" spans="1:27" ht="18.7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7" ht="15" hidden="1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7" s="2" customFormat="1" ht="22.5" customHeight="1">
      <c r="A3" s="194" t="s">
        <v>0</v>
      </c>
      <c r="B3" s="194"/>
      <c r="C3" s="131" t="s">
        <v>48</v>
      </c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5"/>
      <c r="R3" s="136"/>
      <c r="S3" s="136"/>
      <c r="T3" s="136"/>
      <c r="U3" s="136"/>
      <c r="Y3" s="9"/>
    </row>
    <row r="4" spans="1:27" s="2" customFormat="1" ht="22.5" customHeight="1">
      <c r="A4" s="194" t="s">
        <v>55</v>
      </c>
      <c r="B4" s="194"/>
      <c r="C4" s="137">
        <v>105</v>
      </c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 t="s">
        <v>25</v>
      </c>
      <c r="Q4" s="138" t="s">
        <v>77</v>
      </c>
      <c r="R4" s="136"/>
      <c r="S4" s="136"/>
      <c r="T4" s="136"/>
      <c r="U4" s="136"/>
    </row>
    <row r="5" spans="1:27" s="2" customFormat="1" ht="22.5" customHeight="1">
      <c r="A5" s="131" t="s">
        <v>1</v>
      </c>
      <c r="B5" s="131"/>
      <c r="C5" s="139">
        <v>40140</v>
      </c>
      <c r="D5" s="140" t="s">
        <v>32</v>
      </c>
      <c r="E5" s="140"/>
      <c r="F5" s="133"/>
      <c r="G5" s="133"/>
      <c r="H5" s="133"/>
      <c r="I5" s="133"/>
      <c r="J5" s="133"/>
      <c r="K5" s="133"/>
      <c r="L5" s="132"/>
      <c r="M5" s="132"/>
      <c r="N5" s="141"/>
      <c r="O5" s="141"/>
      <c r="P5" s="132" t="s">
        <v>2</v>
      </c>
      <c r="Q5" s="132"/>
      <c r="R5" s="134"/>
      <c r="S5" s="142">
        <f>U22</f>
        <v>15.288</v>
      </c>
      <c r="T5" s="180" t="s">
        <v>3</v>
      </c>
      <c r="U5" s="180"/>
      <c r="Y5" s="10"/>
    </row>
    <row r="6" spans="1:27" s="2" customFormat="1" ht="22.5" customHeight="1">
      <c r="A6" s="131" t="s">
        <v>4</v>
      </c>
      <c r="B6" s="131"/>
      <c r="C6" s="139">
        <f>L22</f>
        <v>14976</v>
      </c>
      <c r="D6" s="140" t="s">
        <v>32</v>
      </c>
      <c r="E6" s="133"/>
      <c r="F6" s="133"/>
      <c r="G6" s="133"/>
      <c r="H6" s="133"/>
      <c r="I6" s="133"/>
      <c r="J6" s="133"/>
      <c r="K6" s="133"/>
      <c r="L6" s="132"/>
      <c r="M6" s="132"/>
      <c r="N6" s="141"/>
      <c r="O6" s="141"/>
      <c r="P6" s="132" t="s">
        <v>5</v>
      </c>
      <c r="Q6" s="132"/>
      <c r="R6" s="134"/>
      <c r="S6" s="143">
        <f>Q22</f>
        <v>2458.5599999999995</v>
      </c>
      <c r="T6" s="180" t="s">
        <v>6</v>
      </c>
      <c r="U6" s="180"/>
    </row>
    <row r="7" spans="1:27" s="2" customFormat="1" ht="22.5" customHeight="1">
      <c r="A7" s="144" t="s">
        <v>7</v>
      </c>
      <c r="B7" s="144"/>
      <c r="C7" s="139">
        <f>M22</f>
        <v>416</v>
      </c>
      <c r="D7" s="145"/>
      <c r="E7" s="133"/>
      <c r="F7" s="133"/>
      <c r="G7" s="133"/>
      <c r="H7" s="133"/>
      <c r="I7" s="133"/>
      <c r="J7" s="133"/>
      <c r="K7" s="133"/>
      <c r="L7" s="132"/>
      <c r="M7" s="132"/>
      <c r="N7" s="142"/>
      <c r="O7" s="142"/>
      <c r="P7" s="132" t="s">
        <v>8</v>
      </c>
      <c r="Q7" s="132"/>
      <c r="R7" s="134"/>
      <c r="S7" s="146">
        <f>O22</f>
        <v>2832.9599999999996</v>
      </c>
      <c r="T7" s="176" t="s">
        <v>6</v>
      </c>
      <c r="U7" s="176"/>
      <c r="AA7" s="10"/>
    </row>
    <row r="8" spans="1:27" s="11" customFormat="1" ht="21.95" customHeight="1">
      <c r="A8" s="172" t="s">
        <v>9</v>
      </c>
      <c r="B8" s="172"/>
      <c r="C8" s="173" t="s">
        <v>56</v>
      </c>
      <c r="D8" s="175" t="s">
        <v>10</v>
      </c>
      <c r="E8" s="175" t="s">
        <v>24</v>
      </c>
      <c r="F8" s="175"/>
      <c r="G8" s="175"/>
      <c r="H8" s="175"/>
      <c r="I8" s="175"/>
      <c r="J8" s="175"/>
      <c r="K8" s="171" t="s">
        <v>27</v>
      </c>
      <c r="L8" s="171" t="s">
        <v>12</v>
      </c>
      <c r="M8" s="171" t="s">
        <v>11</v>
      </c>
      <c r="N8" s="171" t="s">
        <v>13</v>
      </c>
      <c r="O8" s="171" t="s">
        <v>14</v>
      </c>
      <c r="P8" s="182" t="s">
        <v>15</v>
      </c>
      <c r="Q8" s="182" t="s">
        <v>16</v>
      </c>
      <c r="R8" s="182" t="s">
        <v>17</v>
      </c>
      <c r="S8" s="182"/>
      <c r="T8" s="182"/>
      <c r="U8" s="182" t="s">
        <v>18</v>
      </c>
      <c r="AA8" s="12"/>
    </row>
    <row r="9" spans="1:27" s="11" customFormat="1" ht="21.95" customHeight="1">
      <c r="A9" s="147" t="s">
        <v>19</v>
      </c>
      <c r="B9" s="147" t="s">
        <v>20</v>
      </c>
      <c r="C9" s="174"/>
      <c r="D9" s="175"/>
      <c r="E9" s="7" t="s">
        <v>51</v>
      </c>
      <c r="F9" s="7" t="s">
        <v>52</v>
      </c>
      <c r="G9" s="7" t="s">
        <v>53</v>
      </c>
      <c r="H9" s="7" t="s">
        <v>54</v>
      </c>
      <c r="I9" s="7" t="s">
        <v>29</v>
      </c>
      <c r="J9" s="7" t="s">
        <v>30</v>
      </c>
      <c r="K9" s="171"/>
      <c r="L9" s="171"/>
      <c r="M9" s="171"/>
      <c r="N9" s="171"/>
      <c r="O9" s="171"/>
      <c r="P9" s="182"/>
      <c r="Q9" s="182"/>
      <c r="R9" s="148" t="s">
        <v>21</v>
      </c>
      <c r="S9" s="148" t="s">
        <v>22</v>
      </c>
      <c r="T9" s="148" t="s">
        <v>23</v>
      </c>
      <c r="U9" s="182"/>
    </row>
    <row r="10" spans="1:27" s="8" customFormat="1" ht="21.95" customHeight="1">
      <c r="A10" s="149">
        <v>707</v>
      </c>
      <c r="B10" s="150">
        <v>738</v>
      </c>
      <c r="C10" s="188" t="s">
        <v>57</v>
      </c>
      <c r="D10" s="191" t="s">
        <v>58</v>
      </c>
      <c r="E10" s="150">
        <v>36</v>
      </c>
      <c r="F10" s="150"/>
      <c r="G10" s="151"/>
      <c r="H10" s="151"/>
      <c r="I10" s="151"/>
      <c r="J10" s="151"/>
      <c r="K10" s="150">
        <f>SUM(E10:J10)</f>
        <v>36</v>
      </c>
      <c r="L10" s="150">
        <f>M10*K10</f>
        <v>1152</v>
      </c>
      <c r="M10" s="152">
        <v>32</v>
      </c>
      <c r="N10" s="153">
        <v>6.81</v>
      </c>
      <c r="O10" s="152">
        <f>N10*M10</f>
        <v>217.92</v>
      </c>
      <c r="P10" s="153">
        <f t="shared" ref="P10:P13" si="0">N10-0.9</f>
        <v>5.9099999999999993</v>
      </c>
      <c r="Q10" s="152">
        <f>P10*M10</f>
        <v>189.11999999999998</v>
      </c>
      <c r="R10" s="152">
        <v>45</v>
      </c>
      <c r="S10" s="152">
        <v>28</v>
      </c>
      <c r="T10" s="152">
        <v>26</v>
      </c>
      <c r="U10" s="154">
        <f>R10*S10*T10/1000000*M10</f>
        <v>1.0483199999999999</v>
      </c>
      <c r="V10" s="8">
        <v>52</v>
      </c>
      <c r="W10" s="8">
        <f>V10-L10</f>
        <v>-1100</v>
      </c>
    </row>
    <row r="11" spans="1:27" s="8" customFormat="1" ht="21.95" customHeight="1">
      <c r="A11" s="149">
        <f>B10+1</f>
        <v>739</v>
      </c>
      <c r="B11" s="150">
        <v>776</v>
      </c>
      <c r="C11" s="189"/>
      <c r="D11" s="192"/>
      <c r="E11" s="150"/>
      <c r="F11" s="150">
        <v>36</v>
      </c>
      <c r="G11" s="151"/>
      <c r="H11" s="151"/>
      <c r="I11" s="151"/>
      <c r="J11" s="151"/>
      <c r="K11" s="150">
        <f t="shared" ref="K11:K14" si="1">SUM(E11:J11)</f>
        <v>36</v>
      </c>
      <c r="L11" s="150">
        <f t="shared" ref="L11:L13" si="2">M11*K11</f>
        <v>1368</v>
      </c>
      <c r="M11" s="152">
        <v>38</v>
      </c>
      <c r="N11" s="153">
        <v>6.81</v>
      </c>
      <c r="O11" s="150">
        <f t="shared" ref="O11:O13" si="3">N11*M11</f>
        <v>258.77999999999997</v>
      </c>
      <c r="P11" s="153">
        <f t="shared" si="0"/>
        <v>5.9099999999999993</v>
      </c>
      <c r="Q11" s="150">
        <f t="shared" ref="Q11:Q12" si="4">P11*M11</f>
        <v>224.57999999999998</v>
      </c>
      <c r="R11" s="152">
        <v>45</v>
      </c>
      <c r="S11" s="152">
        <v>28</v>
      </c>
      <c r="T11" s="152">
        <v>26</v>
      </c>
      <c r="U11" s="155">
        <f t="shared" ref="U11:U13" si="5">R11*S11*T11/1000000*M11</f>
        <v>1.24488</v>
      </c>
      <c r="V11" s="8">
        <v>222</v>
      </c>
      <c r="W11" s="8">
        <f t="shared" ref="W11:W19" si="6">V11-L11</f>
        <v>-1146</v>
      </c>
      <c r="X11" s="184"/>
      <c r="Y11" s="184"/>
    </row>
    <row r="12" spans="1:27" s="8" customFormat="1" ht="21.95" customHeight="1">
      <c r="A12" s="149">
        <f t="shared" ref="A12:A14" si="7">B11+1</f>
        <v>777</v>
      </c>
      <c r="B12" s="150">
        <v>813</v>
      </c>
      <c r="C12" s="189"/>
      <c r="D12" s="192"/>
      <c r="E12" s="150"/>
      <c r="F12" s="150"/>
      <c r="G12" s="151">
        <v>36</v>
      </c>
      <c r="H12" s="151"/>
      <c r="I12" s="151"/>
      <c r="J12" s="151"/>
      <c r="K12" s="150">
        <f t="shared" si="1"/>
        <v>36</v>
      </c>
      <c r="L12" s="150">
        <f t="shared" si="2"/>
        <v>1332</v>
      </c>
      <c r="M12" s="152">
        <v>37</v>
      </c>
      <c r="N12" s="153">
        <v>6.81</v>
      </c>
      <c r="O12" s="150">
        <f t="shared" si="3"/>
        <v>251.97</v>
      </c>
      <c r="P12" s="153">
        <f t="shared" si="0"/>
        <v>5.9099999999999993</v>
      </c>
      <c r="Q12" s="150">
        <f t="shared" si="4"/>
        <v>218.66999999999996</v>
      </c>
      <c r="R12" s="152">
        <v>45</v>
      </c>
      <c r="S12" s="152">
        <v>28</v>
      </c>
      <c r="T12" s="152">
        <v>26</v>
      </c>
      <c r="U12" s="155">
        <f t="shared" si="5"/>
        <v>1.2121199999999999</v>
      </c>
      <c r="V12" s="8">
        <v>307</v>
      </c>
      <c r="W12" s="8">
        <f t="shared" si="6"/>
        <v>-1025</v>
      </c>
      <c r="X12" s="184"/>
      <c r="Y12" s="184"/>
    </row>
    <row r="13" spans="1:27" s="8" customFormat="1" ht="21.95" customHeight="1">
      <c r="A13" s="149">
        <f t="shared" si="7"/>
        <v>814</v>
      </c>
      <c r="B13" s="150">
        <v>859</v>
      </c>
      <c r="C13" s="189"/>
      <c r="D13" s="192"/>
      <c r="E13" s="150"/>
      <c r="F13" s="150"/>
      <c r="G13" s="151"/>
      <c r="H13" s="151">
        <v>36</v>
      </c>
      <c r="I13" s="151"/>
      <c r="J13" s="151"/>
      <c r="K13" s="150">
        <f t="shared" si="1"/>
        <v>36</v>
      </c>
      <c r="L13" s="150">
        <f t="shared" si="2"/>
        <v>1656</v>
      </c>
      <c r="M13" s="152">
        <v>46</v>
      </c>
      <c r="N13" s="153">
        <v>6.81</v>
      </c>
      <c r="O13" s="150">
        <f t="shared" si="3"/>
        <v>313.26</v>
      </c>
      <c r="P13" s="153">
        <f t="shared" si="0"/>
        <v>5.9099999999999993</v>
      </c>
      <c r="Q13" s="150">
        <f>P13*M13</f>
        <v>271.85999999999996</v>
      </c>
      <c r="R13" s="152">
        <v>45</v>
      </c>
      <c r="S13" s="152">
        <v>28</v>
      </c>
      <c r="T13" s="152">
        <v>26</v>
      </c>
      <c r="U13" s="155">
        <f t="shared" si="5"/>
        <v>1.5069599999999999</v>
      </c>
      <c r="V13" s="8">
        <v>392</v>
      </c>
      <c r="W13" s="8">
        <f t="shared" si="6"/>
        <v>-1264</v>
      </c>
    </row>
    <row r="14" spans="1:27" s="13" customFormat="1" ht="21.95" customHeight="1">
      <c r="A14" s="149">
        <f t="shared" si="7"/>
        <v>860</v>
      </c>
      <c r="B14" s="150">
        <v>860</v>
      </c>
      <c r="C14" s="190"/>
      <c r="D14" s="193"/>
      <c r="E14" s="150">
        <v>18</v>
      </c>
      <c r="F14" s="150"/>
      <c r="G14" s="151">
        <v>2</v>
      </c>
      <c r="H14" s="151">
        <v>16</v>
      </c>
      <c r="I14" s="151"/>
      <c r="J14" s="151"/>
      <c r="K14" s="150">
        <f t="shared" si="1"/>
        <v>36</v>
      </c>
      <c r="L14" s="150">
        <f>M14*K14</f>
        <v>36</v>
      </c>
      <c r="M14" s="150">
        <v>1</v>
      </c>
      <c r="N14" s="153">
        <v>6.81</v>
      </c>
      <c r="O14" s="150">
        <f t="shared" ref="O14" si="8">N14*M14</f>
        <v>6.81</v>
      </c>
      <c r="P14" s="153">
        <f t="shared" ref="P14" si="9">N14-0.9</f>
        <v>5.9099999999999993</v>
      </c>
      <c r="Q14" s="150">
        <f>P14*M14</f>
        <v>5.9099999999999993</v>
      </c>
      <c r="R14" s="152">
        <v>45</v>
      </c>
      <c r="S14" s="152">
        <v>28</v>
      </c>
      <c r="T14" s="152">
        <v>26</v>
      </c>
      <c r="U14" s="155">
        <f t="shared" ref="U14" si="10">R14*S14*T14/1000000*M14</f>
        <v>3.2759999999999997E-2</v>
      </c>
    </row>
    <row r="15" spans="1:27" s="11" customFormat="1" ht="21.95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156">
        <f>SUM(L10:L14)</f>
        <v>5544</v>
      </c>
      <c r="M15" s="157">
        <f>SUM(M10:M14)</f>
        <v>154</v>
      </c>
      <c r="N15" s="158"/>
      <c r="O15" s="157">
        <f>SUM(O10:O14)</f>
        <v>1048.7399999999998</v>
      </c>
      <c r="P15" s="158"/>
      <c r="Q15" s="157">
        <f>SUM(Q10:Q14)</f>
        <v>910.13999999999976</v>
      </c>
      <c r="R15" s="157"/>
      <c r="S15" s="157"/>
      <c r="T15" s="157"/>
      <c r="U15" s="159">
        <v>5.7050000000000001</v>
      </c>
    </row>
    <row r="16" spans="1:27" s="8" customFormat="1" ht="21.95" customHeight="1">
      <c r="A16" s="149">
        <f>B14+1</f>
        <v>861</v>
      </c>
      <c r="B16" s="150">
        <v>930</v>
      </c>
      <c r="C16" s="188" t="s">
        <v>49</v>
      </c>
      <c r="D16" s="191" t="s">
        <v>58</v>
      </c>
      <c r="E16" s="150">
        <v>36</v>
      </c>
      <c r="F16" s="150"/>
      <c r="G16" s="151"/>
      <c r="H16" s="151"/>
      <c r="I16" s="151"/>
      <c r="J16" s="151"/>
      <c r="K16" s="150">
        <f>SUM(E16:J16)</f>
        <v>36</v>
      </c>
      <c r="L16" s="150">
        <f>M16*K16</f>
        <v>2520</v>
      </c>
      <c r="M16" s="152">
        <v>70</v>
      </c>
      <c r="N16" s="153">
        <v>6.81</v>
      </c>
      <c r="O16" s="152">
        <f>N16*M16</f>
        <v>476.7</v>
      </c>
      <c r="P16" s="153">
        <f t="shared" ref="P16:P19" si="11">N16-0.9</f>
        <v>5.9099999999999993</v>
      </c>
      <c r="Q16" s="152">
        <f>P16*M16</f>
        <v>413.69999999999993</v>
      </c>
      <c r="R16" s="152">
        <v>45</v>
      </c>
      <c r="S16" s="152">
        <v>28</v>
      </c>
      <c r="T16" s="152">
        <v>26</v>
      </c>
      <c r="U16" s="154">
        <f>R16*S16*T16/1000000*M16</f>
        <v>2.2931999999999997</v>
      </c>
      <c r="V16" s="8">
        <v>477</v>
      </c>
      <c r="W16" s="8">
        <f t="shared" si="6"/>
        <v>-2043</v>
      </c>
    </row>
    <row r="17" spans="1:23" s="8" customFormat="1" ht="21.95" customHeight="1">
      <c r="A17" s="149">
        <f>B16+1</f>
        <v>931</v>
      </c>
      <c r="B17" s="150">
        <v>992</v>
      </c>
      <c r="C17" s="189"/>
      <c r="D17" s="192"/>
      <c r="E17" s="150"/>
      <c r="F17" s="150">
        <v>36</v>
      </c>
      <c r="G17" s="151"/>
      <c r="H17" s="151"/>
      <c r="I17" s="151"/>
      <c r="J17" s="151"/>
      <c r="K17" s="150">
        <f t="shared" ref="K17:K19" si="12">SUM(E17:J17)</f>
        <v>36</v>
      </c>
      <c r="L17" s="150">
        <f t="shared" ref="L17:L19" si="13">M17*K17</f>
        <v>2232</v>
      </c>
      <c r="M17" s="152">
        <v>62</v>
      </c>
      <c r="N17" s="153">
        <v>6.81</v>
      </c>
      <c r="O17" s="150">
        <f t="shared" ref="O17:O19" si="14">N17*M17</f>
        <v>422.21999999999997</v>
      </c>
      <c r="P17" s="153">
        <f t="shared" si="11"/>
        <v>5.9099999999999993</v>
      </c>
      <c r="Q17" s="150">
        <f t="shared" ref="Q17:Q18" si="15">P17*M17</f>
        <v>366.41999999999996</v>
      </c>
      <c r="R17" s="152">
        <v>45</v>
      </c>
      <c r="S17" s="152">
        <v>28</v>
      </c>
      <c r="T17" s="152">
        <v>26</v>
      </c>
      <c r="U17" s="155">
        <f t="shared" ref="U17:U19" si="16">R17*S17*T17/1000000*M17</f>
        <v>2.03112</v>
      </c>
      <c r="V17" s="8">
        <v>562</v>
      </c>
      <c r="W17" s="8">
        <f t="shared" si="6"/>
        <v>-1670</v>
      </c>
    </row>
    <row r="18" spans="1:23" s="8" customFormat="1" ht="21.95" customHeight="1">
      <c r="A18" s="149">
        <f t="shared" ref="A18:A20" si="17">B17+1</f>
        <v>993</v>
      </c>
      <c r="B18" s="150">
        <v>1048</v>
      </c>
      <c r="C18" s="189"/>
      <c r="D18" s="192"/>
      <c r="E18" s="150"/>
      <c r="F18" s="150"/>
      <c r="G18" s="151">
        <v>36</v>
      </c>
      <c r="H18" s="151"/>
      <c r="I18" s="151"/>
      <c r="J18" s="151"/>
      <c r="K18" s="150">
        <f t="shared" si="12"/>
        <v>36</v>
      </c>
      <c r="L18" s="150">
        <f t="shared" si="13"/>
        <v>2016</v>
      </c>
      <c r="M18" s="152">
        <v>56</v>
      </c>
      <c r="N18" s="153">
        <v>6.81</v>
      </c>
      <c r="O18" s="150">
        <f t="shared" si="14"/>
        <v>381.35999999999996</v>
      </c>
      <c r="P18" s="153">
        <f t="shared" si="11"/>
        <v>5.9099999999999993</v>
      </c>
      <c r="Q18" s="150">
        <f t="shared" si="15"/>
        <v>330.96</v>
      </c>
      <c r="R18" s="152">
        <v>45</v>
      </c>
      <c r="S18" s="152">
        <v>28</v>
      </c>
      <c r="T18" s="152">
        <v>26</v>
      </c>
      <c r="U18" s="155">
        <f t="shared" si="16"/>
        <v>1.8345599999999997</v>
      </c>
      <c r="V18" s="8">
        <v>647</v>
      </c>
      <c r="W18" s="8">
        <f t="shared" si="6"/>
        <v>-1369</v>
      </c>
    </row>
    <row r="19" spans="1:23" s="8" customFormat="1" ht="21.95" customHeight="1">
      <c r="A19" s="149">
        <f t="shared" si="17"/>
        <v>1049</v>
      </c>
      <c r="B19" s="150">
        <v>1121</v>
      </c>
      <c r="C19" s="190"/>
      <c r="D19" s="193"/>
      <c r="E19" s="150"/>
      <c r="F19" s="150"/>
      <c r="G19" s="151"/>
      <c r="H19" s="151">
        <v>36</v>
      </c>
      <c r="I19" s="151"/>
      <c r="J19" s="151"/>
      <c r="K19" s="150">
        <f t="shared" si="12"/>
        <v>36</v>
      </c>
      <c r="L19" s="150">
        <f t="shared" si="13"/>
        <v>2628</v>
      </c>
      <c r="M19" s="152">
        <v>73</v>
      </c>
      <c r="N19" s="153">
        <v>6.81</v>
      </c>
      <c r="O19" s="150">
        <f t="shared" si="14"/>
        <v>497.13</v>
      </c>
      <c r="P19" s="153">
        <f t="shared" si="11"/>
        <v>5.9099999999999993</v>
      </c>
      <c r="Q19" s="150">
        <f>P19*M19</f>
        <v>431.42999999999995</v>
      </c>
      <c r="R19" s="152">
        <v>45</v>
      </c>
      <c r="S19" s="152">
        <v>28</v>
      </c>
      <c r="T19" s="152">
        <v>26</v>
      </c>
      <c r="U19" s="155">
        <f t="shared" si="16"/>
        <v>2.3914799999999996</v>
      </c>
      <c r="V19" s="8">
        <v>732</v>
      </c>
      <c r="W19" s="8">
        <f t="shared" si="6"/>
        <v>-1896</v>
      </c>
    </row>
    <row r="20" spans="1:23" s="13" customFormat="1" ht="21.95" customHeight="1">
      <c r="A20" s="149">
        <f t="shared" si="17"/>
        <v>1122</v>
      </c>
      <c r="B20" s="150">
        <v>1122</v>
      </c>
      <c r="C20" s="160"/>
      <c r="D20" s="161"/>
      <c r="E20" s="150">
        <v>3</v>
      </c>
      <c r="F20" s="150">
        <v>9</v>
      </c>
      <c r="G20" s="151">
        <v>24</v>
      </c>
      <c r="H20" s="151"/>
      <c r="I20" s="151"/>
      <c r="J20" s="151"/>
      <c r="K20" s="150">
        <f t="shared" ref="K20" si="18">SUM(E20:J20)</f>
        <v>36</v>
      </c>
      <c r="L20" s="150">
        <f t="shared" ref="L20" si="19">M20*K20</f>
        <v>36</v>
      </c>
      <c r="M20" s="150">
        <v>1</v>
      </c>
      <c r="N20" s="153">
        <v>6.81</v>
      </c>
      <c r="O20" s="150">
        <f t="shared" ref="O20" si="20">N20*M20</f>
        <v>6.81</v>
      </c>
      <c r="P20" s="153">
        <f t="shared" ref="P20" si="21">N20-0.9</f>
        <v>5.9099999999999993</v>
      </c>
      <c r="Q20" s="150">
        <f>P20*M20</f>
        <v>5.9099999999999993</v>
      </c>
      <c r="R20" s="152">
        <v>45</v>
      </c>
      <c r="S20" s="152">
        <v>28</v>
      </c>
      <c r="T20" s="152">
        <v>26</v>
      </c>
      <c r="U20" s="155">
        <f t="shared" ref="U20" si="22">R20*S20*T20/1000000*M20</f>
        <v>3.2759999999999997E-2</v>
      </c>
    </row>
    <row r="21" spans="1:23" s="11" customFormat="1" ht="21.95" customHeigh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7"/>
      <c r="L21" s="156">
        <f>SUM(L16:L20)</f>
        <v>9432</v>
      </c>
      <c r="M21" s="157">
        <f>SUM(M16:M20)</f>
        <v>262</v>
      </c>
      <c r="N21" s="158"/>
      <c r="O21" s="157">
        <f>SUM(O16:O20)</f>
        <v>1784.2199999999998</v>
      </c>
      <c r="P21" s="158"/>
      <c r="Q21" s="157">
        <f>SUM(Q16:Q20)</f>
        <v>1548.4199999999998</v>
      </c>
      <c r="R21" s="157"/>
      <c r="S21" s="157"/>
      <c r="T21" s="157"/>
      <c r="U21" s="159">
        <v>9.5830000000000002</v>
      </c>
    </row>
    <row r="22" spans="1:23" s="8" customFormat="1" ht="37.5" customHeight="1">
      <c r="A22" s="183" t="s">
        <v>28</v>
      </c>
      <c r="B22" s="183"/>
      <c r="C22" s="162"/>
      <c r="D22" s="162"/>
      <c r="E22" s="163"/>
      <c r="F22" s="163"/>
      <c r="G22" s="163"/>
      <c r="H22" s="163"/>
      <c r="I22" s="163"/>
      <c r="J22" s="163"/>
      <c r="K22" s="163"/>
      <c r="L22" s="163">
        <f>L15+L21</f>
        <v>14976</v>
      </c>
      <c r="M22" s="163">
        <f>M15+M21</f>
        <v>416</v>
      </c>
      <c r="N22" s="163"/>
      <c r="O22" s="163">
        <f>O15+O21</f>
        <v>2832.9599999999996</v>
      </c>
      <c r="P22" s="164"/>
      <c r="Q22" s="163">
        <f>Q15+Q21</f>
        <v>2458.5599999999995</v>
      </c>
      <c r="R22" s="163"/>
      <c r="S22" s="163"/>
      <c r="T22" s="163"/>
      <c r="U22" s="165">
        <f>U15+U21</f>
        <v>15.288</v>
      </c>
    </row>
    <row r="23" spans="1: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</sheetData>
  <mergeCells count="29">
    <mergeCell ref="T6:U6"/>
    <mergeCell ref="A1:U1"/>
    <mergeCell ref="A2:U2"/>
    <mergeCell ref="A3:B3"/>
    <mergeCell ref="A4:B4"/>
    <mergeCell ref="T5:U5"/>
    <mergeCell ref="T7:U7"/>
    <mergeCell ref="A8:B8"/>
    <mergeCell ref="C8:C9"/>
    <mergeCell ref="D8:D9"/>
    <mergeCell ref="E8:J8"/>
    <mergeCell ref="K8:K9"/>
    <mergeCell ref="L8:L9"/>
    <mergeCell ref="M8:M9"/>
    <mergeCell ref="N8:N9"/>
    <mergeCell ref="O8:O9"/>
    <mergeCell ref="P8:P9"/>
    <mergeCell ref="Q8:Q9"/>
    <mergeCell ref="R8:T8"/>
    <mergeCell ref="U8:U9"/>
    <mergeCell ref="A22:B22"/>
    <mergeCell ref="X11:X12"/>
    <mergeCell ref="Y11:Y12"/>
    <mergeCell ref="A15:K15"/>
    <mergeCell ref="C16:C19"/>
    <mergeCell ref="D16:D19"/>
    <mergeCell ref="A21:K21"/>
    <mergeCell ref="C10:C14"/>
    <mergeCell ref="D10:D14"/>
  </mergeCells>
  <printOptions horizontalCentered="1"/>
  <pageMargins left="0" right="0" top="0" bottom="0" header="0" footer="0"/>
  <pageSetup paperSize="9" scale="105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0" workbookViewId="0">
      <selection activeCell="J30" sqref="J30"/>
    </sheetView>
  </sheetViews>
  <sheetFormatPr defaultColWidth="8.85546875" defaultRowHeight="15"/>
  <cols>
    <col min="1" max="1" width="21.28515625" customWidth="1"/>
    <col min="2" max="2" width="24.42578125" customWidth="1"/>
    <col min="3" max="3" width="14.42578125" customWidth="1"/>
    <col min="5" max="5" width="49.85546875" customWidth="1"/>
    <col min="6" max="6" width="8.85546875" hidden="1" customWidth="1"/>
    <col min="7" max="7" width="13.140625" customWidth="1"/>
    <col min="8" max="8" width="12.140625" hidden="1" customWidth="1"/>
    <col min="9" max="9" width="13.42578125" hidden="1" customWidth="1"/>
  </cols>
  <sheetData>
    <row r="1" spans="1:9" ht="27" hidden="1">
      <c r="A1" s="222"/>
      <c r="B1" s="223"/>
      <c r="C1" s="223"/>
      <c r="D1" s="223"/>
      <c r="E1" s="223"/>
      <c r="F1" s="223"/>
      <c r="G1" s="223"/>
      <c r="H1" s="223"/>
      <c r="I1" s="224"/>
    </row>
    <row r="2" spans="1:9" ht="15.75" hidden="1" thickBot="1">
      <c r="A2" s="225"/>
      <c r="B2" s="226"/>
      <c r="C2" s="226"/>
      <c r="D2" s="226"/>
      <c r="E2" s="226"/>
      <c r="F2" s="226"/>
      <c r="G2" s="226"/>
      <c r="H2" s="226"/>
      <c r="I2" s="227"/>
    </row>
    <row r="3" spans="1:9" ht="15.75" hidden="1" thickTop="1">
      <c r="A3" s="14"/>
      <c r="B3" s="15"/>
      <c r="C3" s="15"/>
      <c r="D3" s="15"/>
      <c r="E3" s="15"/>
      <c r="F3" s="15"/>
      <c r="G3" s="15"/>
      <c r="H3" s="15"/>
      <c r="I3" s="16"/>
    </row>
    <row r="4" spans="1:9" ht="18" hidden="1">
      <c r="A4" s="228"/>
      <c r="B4" s="229"/>
      <c r="C4" s="229"/>
      <c r="D4" s="229"/>
      <c r="E4" s="229"/>
      <c r="F4" s="229"/>
      <c r="G4" s="229"/>
      <c r="H4" s="229"/>
      <c r="I4" s="230"/>
    </row>
    <row r="5" spans="1:9" hidden="1">
      <c r="A5" s="231"/>
      <c r="B5" s="232"/>
      <c r="C5" s="232"/>
      <c r="D5" s="232"/>
      <c r="E5" s="17"/>
      <c r="F5" s="18"/>
      <c r="G5" s="19"/>
      <c r="H5" s="19"/>
      <c r="I5" s="20"/>
    </row>
    <row r="6" spans="1:9" hidden="1">
      <c r="A6" s="21"/>
      <c r="B6" s="22"/>
      <c r="C6" s="22"/>
      <c r="D6" s="22"/>
      <c r="E6" s="23"/>
      <c r="F6" s="24"/>
      <c r="G6" s="233"/>
      <c r="H6" s="233"/>
      <c r="I6" s="234"/>
    </row>
    <row r="7" spans="1:9" hidden="1">
      <c r="A7" s="21"/>
      <c r="B7" s="22"/>
      <c r="C7" s="22"/>
      <c r="D7" s="22"/>
      <c r="E7" s="23"/>
      <c r="F7" s="19"/>
      <c r="G7" s="19"/>
      <c r="H7" s="19"/>
      <c r="I7" s="20"/>
    </row>
    <row r="8" spans="1:9" hidden="1">
      <c r="A8" s="25"/>
      <c r="B8" s="26"/>
      <c r="C8" s="26"/>
      <c r="D8" s="26"/>
      <c r="E8" s="27"/>
      <c r="F8" s="28"/>
      <c r="G8" s="29"/>
      <c r="H8" s="29"/>
      <c r="I8" s="30"/>
    </row>
    <row r="9" spans="1:9" hidden="1">
      <c r="A9" s="31"/>
      <c r="B9" s="32"/>
      <c r="C9" s="235"/>
      <c r="D9" s="236"/>
      <c r="E9" s="237"/>
      <c r="F9" s="33"/>
      <c r="G9" s="34"/>
      <c r="H9" s="35"/>
      <c r="I9" s="36"/>
    </row>
    <row r="10" spans="1:9" hidden="1">
      <c r="A10" s="37"/>
      <c r="B10" s="38"/>
      <c r="C10" s="238"/>
      <c r="D10" s="239"/>
      <c r="E10" s="240"/>
      <c r="F10" s="39"/>
      <c r="G10" s="40"/>
      <c r="H10" s="40"/>
      <c r="I10" s="41"/>
    </row>
    <row r="11" spans="1:9" hidden="1">
      <c r="A11" s="37"/>
      <c r="B11" s="38"/>
      <c r="C11" s="241"/>
      <c r="D11" s="242"/>
      <c r="E11" s="243"/>
      <c r="F11" s="42"/>
      <c r="G11" s="43"/>
      <c r="H11" s="43"/>
      <c r="I11" s="36"/>
    </row>
    <row r="12" spans="1:9" hidden="1">
      <c r="A12" s="37"/>
      <c r="B12" s="38"/>
      <c r="C12" s="241"/>
      <c r="D12" s="242"/>
      <c r="E12" s="243"/>
      <c r="F12" s="44"/>
      <c r="G12" s="45"/>
      <c r="H12" s="40"/>
      <c r="I12" s="46"/>
    </row>
    <row r="13" spans="1:9" hidden="1">
      <c r="A13" s="37"/>
      <c r="B13" s="38"/>
      <c r="C13" s="238"/>
      <c r="D13" s="239"/>
      <c r="E13" s="240"/>
      <c r="F13" s="37"/>
      <c r="G13" s="32"/>
      <c r="H13" s="32"/>
      <c r="I13" s="47"/>
    </row>
    <row r="14" spans="1:9" hidden="1">
      <c r="A14" s="42"/>
      <c r="B14" s="43"/>
      <c r="C14" s="244"/>
      <c r="D14" s="245"/>
      <c r="E14" s="246"/>
      <c r="F14" s="42"/>
      <c r="G14" s="43"/>
      <c r="H14" s="43"/>
      <c r="I14" s="36"/>
    </row>
    <row r="15" spans="1:9" hidden="1">
      <c r="A15" s="31"/>
      <c r="B15" s="32"/>
      <c r="C15" s="32"/>
      <c r="D15" s="15"/>
      <c r="E15" s="15"/>
      <c r="F15" s="48"/>
      <c r="G15" s="49"/>
      <c r="H15" s="40"/>
      <c r="I15" s="46"/>
    </row>
    <row r="16" spans="1:9" hidden="1">
      <c r="A16" s="37"/>
      <c r="B16" s="38"/>
      <c r="C16" s="32"/>
      <c r="D16" s="32"/>
      <c r="E16" s="32"/>
      <c r="F16" s="14"/>
      <c r="G16" s="15"/>
      <c r="H16" s="32"/>
      <c r="I16" s="47"/>
    </row>
    <row r="17" spans="1:9" hidden="1">
      <c r="A17" s="37"/>
      <c r="B17" s="38"/>
      <c r="C17" s="32"/>
      <c r="D17" s="32"/>
      <c r="E17" s="32"/>
      <c r="F17" s="14"/>
      <c r="G17" s="15"/>
      <c r="H17" s="32"/>
      <c r="I17" s="47"/>
    </row>
    <row r="18" spans="1:9" hidden="1">
      <c r="A18" s="37"/>
      <c r="B18" s="38"/>
      <c r="C18" s="32"/>
      <c r="D18" s="32"/>
      <c r="E18" s="32"/>
      <c r="F18" s="14"/>
      <c r="G18" s="15"/>
      <c r="H18" s="50"/>
      <c r="I18" s="51"/>
    </row>
    <row r="19" spans="1:9" hidden="1">
      <c r="A19" s="37"/>
      <c r="B19" s="38"/>
      <c r="C19" s="32"/>
      <c r="D19" s="32"/>
      <c r="E19" s="32"/>
      <c r="F19" s="14"/>
      <c r="G19" s="15"/>
      <c r="H19" s="50"/>
      <c r="I19" s="51"/>
    </row>
    <row r="20" spans="1:9" hidden="1">
      <c r="A20" s="42"/>
      <c r="B20" s="43"/>
      <c r="C20" s="32"/>
      <c r="D20" s="32"/>
      <c r="E20" s="32"/>
      <c r="F20" s="209"/>
      <c r="G20" s="210"/>
      <c r="H20" s="210"/>
      <c r="I20" s="221"/>
    </row>
    <row r="21" spans="1:9" hidden="1">
      <c r="A21" s="52"/>
      <c r="B21" s="53"/>
      <c r="C21" s="53"/>
      <c r="D21" s="40"/>
      <c r="E21" s="46"/>
      <c r="F21" s="43"/>
      <c r="G21" s="43"/>
      <c r="H21" s="54"/>
      <c r="I21" s="55"/>
    </row>
    <row r="22" spans="1:9" hidden="1">
      <c r="A22" s="203"/>
      <c r="B22" s="204"/>
      <c r="C22" s="204"/>
      <c r="D22" s="56"/>
      <c r="E22" s="57"/>
      <c r="F22" s="58"/>
      <c r="G22" s="58"/>
      <c r="H22" s="58"/>
      <c r="I22" s="59"/>
    </row>
    <row r="23" spans="1:9" ht="29.25" hidden="1" customHeight="1">
      <c r="A23" s="60"/>
      <c r="B23" s="32"/>
      <c r="C23" s="32"/>
      <c r="D23" s="61"/>
      <c r="E23" s="57"/>
      <c r="F23" s="58"/>
      <c r="G23" s="58"/>
      <c r="H23" s="219"/>
      <c r="I23" s="220"/>
    </row>
    <row r="24" spans="1:9" hidden="1">
      <c r="A24" s="60"/>
      <c r="B24" s="32"/>
      <c r="C24" s="32"/>
      <c r="D24" s="61"/>
      <c r="E24" s="63"/>
      <c r="F24" s="58"/>
      <c r="G24" s="58"/>
      <c r="H24" s="62"/>
      <c r="I24" s="59"/>
    </row>
    <row r="25" spans="1:9" hidden="1">
      <c r="A25" s="21"/>
      <c r="B25" s="64"/>
      <c r="C25" s="64"/>
      <c r="D25" s="65"/>
      <c r="E25" s="63"/>
      <c r="F25" s="58"/>
      <c r="G25" s="58"/>
      <c r="H25" s="58"/>
      <c r="I25" s="59"/>
    </row>
    <row r="26" spans="1:9" hidden="1">
      <c r="A26" s="66"/>
      <c r="B26" s="67"/>
      <c r="C26" s="67"/>
      <c r="D26" s="68"/>
      <c r="E26" s="69"/>
      <c r="F26" s="58"/>
      <c r="G26" s="58"/>
      <c r="H26" s="70"/>
      <c r="I26" s="71"/>
    </row>
    <row r="27" spans="1:9" hidden="1">
      <c r="A27" s="72"/>
      <c r="B27" s="54"/>
      <c r="C27" s="54"/>
      <c r="D27" s="54"/>
      <c r="E27" s="55"/>
      <c r="F27" s="58"/>
      <c r="G27" s="58"/>
      <c r="H27" s="70"/>
      <c r="I27" s="71"/>
    </row>
    <row r="28" spans="1:9" hidden="1">
      <c r="A28" s="37"/>
      <c r="B28" s="16"/>
      <c r="C28" s="16"/>
      <c r="D28" s="205"/>
      <c r="E28" s="206"/>
      <c r="F28" s="39"/>
      <c r="G28" s="40"/>
      <c r="H28" s="40"/>
      <c r="I28" s="73"/>
    </row>
    <row r="29" spans="1:9" hidden="1">
      <c r="A29" s="42"/>
      <c r="B29" s="74"/>
      <c r="C29" s="74"/>
      <c r="D29" s="207"/>
      <c r="E29" s="208"/>
      <c r="F29" s="209"/>
      <c r="G29" s="210"/>
      <c r="H29" s="210"/>
      <c r="I29" s="74"/>
    </row>
    <row r="30" spans="1:9">
      <c r="A30" s="211" t="s">
        <v>59</v>
      </c>
      <c r="B30" s="201" t="s">
        <v>47</v>
      </c>
      <c r="C30" s="205" t="s">
        <v>56</v>
      </c>
      <c r="D30" s="213" t="s">
        <v>60</v>
      </c>
      <c r="E30" s="214"/>
      <c r="F30" s="75"/>
      <c r="G30" s="75" t="s">
        <v>61</v>
      </c>
      <c r="H30" s="207"/>
      <c r="I30" s="201"/>
    </row>
    <row r="31" spans="1:9">
      <c r="A31" s="211"/>
      <c r="B31" s="202"/>
      <c r="C31" s="207"/>
      <c r="D31" s="215"/>
      <c r="E31" s="216"/>
      <c r="F31" s="76"/>
      <c r="G31" s="76" t="s">
        <v>32</v>
      </c>
      <c r="H31" s="207"/>
      <c r="I31" s="202"/>
    </row>
    <row r="32" spans="1:9">
      <c r="A32" s="37" t="s">
        <v>62</v>
      </c>
      <c r="B32" s="199"/>
      <c r="C32" s="212"/>
      <c r="D32" s="217"/>
      <c r="E32" s="218"/>
      <c r="F32" s="77"/>
      <c r="G32" s="77"/>
      <c r="H32" s="78"/>
      <c r="I32" s="79"/>
    </row>
    <row r="33" spans="1:9">
      <c r="A33" s="80"/>
      <c r="B33" s="81" t="s">
        <v>76</v>
      </c>
      <c r="C33" s="81" t="s">
        <v>64</v>
      </c>
      <c r="D33" s="197" t="s">
        <v>65</v>
      </c>
      <c r="E33" s="198"/>
      <c r="F33" s="82"/>
      <c r="G33" s="82">
        <v>13788</v>
      </c>
      <c r="H33" s="83"/>
      <c r="I33" s="83"/>
    </row>
    <row r="34" spans="1:9">
      <c r="A34" s="84" t="s">
        <v>47</v>
      </c>
      <c r="B34" s="81" t="s">
        <v>76</v>
      </c>
      <c r="C34" s="81" t="s">
        <v>66</v>
      </c>
      <c r="D34" s="197" t="s">
        <v>65</v>
      </c>
      <c r="E34" s="198"/>
      <c r="F34" s="82"/>
      <c r="G34" s="82">
        <v>11628</v>
      </c>
      <c r="H34" s="83"/>
      <c r="I34" s="83"/>
    </row>
    <row r="35" spans="1:9">
      <c r="A35" s="85" t="s">
        <v>67</v>
      </c>
      <c r="B35" s="115" t="s">
        <v>63</v>
      </c>
      <c r="C35" s="115" t="s">
        <v>64</v>
      </c>
      <c r="D35" s="197" t="s">
        <v>65</v>
      </c>
      <c r="E35" s="198"/>
      <c r="F35" s="82"/>
      <c r="G35" s="82">
        <v>5544</v>
      </c>
      <c r="H35" s="83"/>
      <c r="I35" s="83"/>
    </row>
    <row r="36" spans="1:9">
      <c r="A36" s="86" t="s">
        <v>68</v>
      </c>
      <c r="B36" s="130" t="s">
        <v>63</v>
      </c>
      <c r="C36" s="130" t="s">
        <v>66</v>
      </c>
      <c r="D36" s="197" t="s">
        <v>65</v>
      </c>
      <c r="E36" s="198"/>
      <c r="F36" s="82"/>
      <c r="G36" s="82">
        <v>9432</v>
      </c>
      <c r="H36" s="83"/>
      <c r="I36" s="83"/>
    </row>
    <row r="37" spans="1:9">
      <c r="A37" s="86"/>
      <c r="B37" s="81"/>
      <c r="C37" s="81"/>
      <c r="D37" s="197"/>
      <c r="E37" s="198"/>
      <c r="F37" s="82"/>
      <c r="G37" s="82"/>
      <c r="H37" s="83"/>
      <c r="I37" s="83"/>
    </row>
    <row r="38" spans="1:9">
      <c r="A38" s="86"/>
      <c r="B38" s="81"/>
      <c r="C38" s="81"/>
      <c r="D38" s="197"/>
      <c r="E38" s="198"/>
      <c r="F38" s="82"/>
      <c r="G38" s="82"/>
      <c r="H38" s="83"/>
      <c r="I38" s="83"/>
    </row>
    <row r="39" spans="1:9">
      <c r="A39" s="86"/>
      <c r="B39" s="81"/>
      <c r="C39" s="81"/>
      <c r="D39" s="87"/>
      <c r="E39" s="88"/>
      <c r="F39" s="82"/>
      <c r="G39" s="82"/>
      <c r="H39" s="83"/>
      <c r="I39" s="83"/>
    </row>
    <row r="40" spans="1:9">
      <c r="A40" s="86"/>
      <c r="B40" s="81"/>
      <c r="C40" s="81"/>
      <c r="D40" s="87"/>
      <c r="E40" s="88"/>
      <c r="F40" s="82"/>
      <c r="G40" s="82"/>
      <c r="H40" s="83"/>
      <c r="I40" s="83"/>
    </row>
    <row r="41" spans="1:9">
      <c r="A41" s="86"/>
      <c r="B41" s="81"/>
      <c r="C41" s="81"/>
      <c r="D41" s="197"/>
      <c r="E41" s="198"/>
      <c r="F41" s="82"/>
      <c r="G41" s="82"/>
      <c r="H41" s="83"/>
      <c r="I41" s="83"/>
    </row>
    <row r="42" spans="1:9">
      <c r="A42" s="86"/>
      <c r="B42" s="81"/>
      <c r="C42" s="81"/>
      <c r="D42" s="87"/>
      <c r="E42" s="88"/>
      <c r="F42" s="82"/>
      <c r="G42" s="82"/>
      <c r="H42" s="83"/>
      <c r="I42" s="83"/>
    </row>
    <row r="43" spans="1:9">
      <c r="A43" s="86"/>
      <c r="B43" s="81"/>
      <c r="C43" s="81"/>
      <c r="D43" s="197"/>
      <c r="E43" s="198"/>
      <c r="F43" s="82"/>
      <c r="G43" s="82"/>
      <c r="H43" s="83"/>
      <c r="I43" s="83"/>
    </row>
    <row r="44" spans="1:9">
      <c r="A44" s="86"/>
      <c r="B44" s="81"/>
      <c r="C44" s="81"/>
      <c r="D44" s="197"/>
      <c r="E44" s="198"/>
      <c r="F44" s="82"/>
      <c r="G44" s="82"/>
      <c r="H44" s="83"/>
      <c r="I44" s="83"/>
    </row>
    <row r="45" spans="1:9">
      <c r="A45" s="50"/>
      <c r="B45" s="89"/>
      <c r="C45" s="89"/>
      <c r="D45" s="90"/>
      <c r="E45" s="91"/>
      <c r="F45" s="92"/>
      <c r="G45" s="92"/>
      <c r="H45" s="93"/>
      <c r="I45" s="93"/>
    </row>
    <row r="46" spans="1:9" ht="15" customHeight="1">
      <c r="A46" s="47"/>
      <c r="B46" s="195" t="s">
        <v>69</v>
      </c>
      <c r="C46" s="196"/>
      <c r="D46" s="90" t="s">
        <v>70</v>
      </c>
      <c r="E46" s="91"/>
      <c r="F46" s="16"/>
      <c r="G46" s="95"/>
      <c r="H46" s="96"/>
      <c r="I46" s="96"/>
    </row>
    <row r="47" spans="1:9" ht="15.75">
      <c r="A47" s="47"/>
      <c r="B47" s="15"/>
      <c r="C47" s="94"/>
      <c r="D47" s="90"/>
      <c r="E47" s="91"/>
      <c r="F47" s="91"/>
      <c r="G47" s="97"/>
      <c r="H47" s="98"/>
      <c r="I47" s="99"/>
    </row>
    <row r="48" spans="1:9" ht="15.75">
      <c r="A48" s="100"/>
      <c r="B48" s="101"/>
      <c r="C48" s="94"/>
      <c r="D48" s="90"/>
      <c r="E48" s="91"/>
      <c r="F48" s="91"/>
      <c r="G48" s="97"/>
      <c r="H48" s="102"/>
      <c r="I48" s="99"/>
    </row>
    <row r="49" spans="1:9">
      <c r="A49" s="103"/>
      <c r="B49" s="46"/>
      <c r="C49" s="104"/>
      <c r="D49" s="104"/>
      <c r="E49" s="104"/>
      <c r="F49" s="36"/>
      <c r="G49" s="105"/>
      <c r="H49" s="106"/>
      <c r="I49" s="107"/>
    </row>
    <row r="50" spans="1:9">
      <c r="A50" s="108"/>
      <c r="B50" s="109"/>
      <c r="C50" s="109"/>
      <c r="D50" s="109"/>
      <c r="E50" s="110"/>
      <c r="F50" s="111"/>
      <c r="G50" s="112">
        <f>SUM(G33:G49)</f>
        <v>40392</v>
      </c>
      <c r="H50" s="104"/>
      <c r="I50" s="113"/>
    </row>
    <row r="51" spans="1:9">
      <c r="B51" s="114"/>
      <c r="C51" s="114"/>
      <c r="D51" s="199"/>
      <c r="E51" s="199"/>
      <c r="F51" s="200"/>
      <c r="G51" s="81"/>
      <c r="H51" s="116"/>
      <c r="I51" s="117"/>
    </row>
    <row r="52" spans="1:9">
      <c r="A52" s="116" t="s">
        <v>71</v>
      </c>
      <c r="B52" s="118">
        <f>G50</f>
        <v>40392</v>
      </c>
      <c r="C52" s="119"/>
      <c r="D52" s="32"/>
      <c r="E52" s="32"/>
      <c r="F52" s="120"/>
      <c r="G52" s="120"/>
      <c r="H52" s="120"/>
      <c r="I52" s="121"/>
    </row>
    <row r="53" spans="1:9">
      <c r="A53" s="116" t="s">
        <v>72</v>
      </c>
      <c r="B53" s="122">
        <v>1122</v>
      </c>
      <c r="C53" s="123"/>
      <c r="D53" s="15"/>
      <c r="E53" s="15"/>
      <c r="F53" s="124"/>
      <c r="G53" s="124"/>
      <c r="H53" s="124"/>
      <c r="I53" s="121"/>
    </row>
    <row r="54" spans="1:9">
      <c r="A54" s="116" t="s">
        <v>73</v>
      </c>
      <c r="B54" s="125">
        <v>6631</v>
      </c>
      <c r="C54" s="123"/>
      <c r="D54" s="15"/>
      <c r="E54" s="15"/>
      <c r="F54" s="124"/>
      <c r="G54" s="124"/>
      <c r="H54" s="124"/>
      <c r="I54" s="121"/>
    </row>
    <row r="55" spans="1:9">
      <c r="A55" s="116" t="s">
        <v>74</v>
      </c>
      <c r="B55" s="125">
        <v>7641</v>
      </c>
      <c r="C55" s="123"/>
      <c r="D55" s="15"/>
      <c r="E55" s="15"/>
      <c r="F55" s="124"/>
      <c r="G55" s="124"/>
      <c r="H55" s="124"/>
      <c r="I55" s="121"/>
    </row>
    <row r="56" spans="1:9">
      <c r="A56" s="116" t="s">
        <v>75</v>
      </c>
      <c r="B56" s="126">
        <v>40.409999999999997</v>
      </c>
      <c r="C56" s="127"/>
      <c r="D56" s="128"/>
      <c r="E56" s="128"/>
      <c r="F56" s="129"/>
      <c r="G56" s="129"/>
      <c r="H56" s="129"/>
      <c r="I56" s="74"/>
    </row>
  </sheetData>
  <mergeCells count="34">
    <mergeCell ref="F20:I20"/>
    <mergeCell ref="A1:I1"/>
    <mergeCell ref="A2:I2"/>
    <mergeCell ref="A4:I4"/>
    <mergeCell ref="A5:D5"/>
    <mergeCell ref="G6:I6"/>
    <mergeCell ref="C9:E9"/>
    <mergeCell ref="C10:E10"/>
    <mergeCell ref="C11:E11"/>
    <mergeCell ref="C12:E12"/>
    <mergeCell ref="C13:E13"/>
    <mergeCell ref="C14:E14"/>
    <mergeCell ref="A22:C22"/>
    <mergeCell ref="D28:E28"/>
    <mergeCell ref="D29:E29"/>
    <mergeCell ref="F29:H29"/>
    <mergeCell ref="A30:A31"/>
    <mergeCell ref="B30:B32"/>
    <mergeCell ref="C30:C32"/>
    <mergeCell ref="D30:E32"/>
    <mergeCell ref="H30:H31"/>
    <mergeCell ref="H23:I23"/>
    <mergeCell ref="D51:F51"/>
    <mergeCell ref="I30:I31"/>
    <mergeCell ref="D33:E33"/>
    <mergeCell ref="D34:E34"/>
    <mergeCell ref="D35:E35"/>
    <mergeCell ref="D36:E36"/>
    <mergeCell ref="D37:E37"/>
    <mergeCell ref="B46:C46"/>
    <mergeCell ref="D38:E38"/>
    <mergeCell ref="D41:E41"/>
    <mergeCell ref="D43:E43"/>
    <mergeCell ref="D44:E44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BOE</vt:lpstr>
      <vt:lpstr>BC</vt:lpstr>
      <vt:lpstr>104</vt:lpstr>
      <vt:lpstr>105</vt:lpstr>
      <vt:lpstr>QTY</vt:lpstr>
      <vt:lpstr>'104'!Print_Area</vt:lpstr>
      <vt:lpstr>'105'!Print_Area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2020-08-05T11:23:22Z</dcterms:modified>
  <cp:category/>
</cp:coreProperties>
</file>