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1AE2227D-F534-4EC0-87C8-F03C589B0FF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reakdown" sheetId="1" r:id="rId1"/>
    <sheet name="Categorization" sheetId="2" r:id="rId2"/>
    <sheet name="Total per Category" sheetId="3" r:id="rId3"/>
  </sheets>
  <definedNames>
    <definedName name="_xlnm._FilterDatabase" localSheetId="0" hidden="1">Breakdown!$C$143:$I$177</definedName>
    <definedName name="_xlnm._FilterDatabase" localSheetId="1" hidden="1">Categorization!$A$1:$G$485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7" i="1" l="1"/>
  <c r="J346" i="1"/>
  <c r="J345" i="1"/>
  <c r="J344" i="1"/>
  <c r="J341" i="1"/>
  <c r="J154" i="1"/>
  <c r="J560" i="1"/>
  <c r="J398" i="1"/>
  <c r="J340" i="1"/>
  <c r="J336" i="1"/>
  <c r="J359" i="1"/>
  <c r="J355" i="1"/>
  <c r="J370" i="1"/>
  <c r="J382" i="1"/>
  <c r="J383" i="1"/>
  <c r="J386" i="1"/>
  <c r="J384" i="1"/>
  <c r="J390" i="1"/>
  <c r="J392" i="1"/>
  <c r="J466" i="1"/>
  <c r="J356" i="1"/>
  <c r="J410" i="1"/>
  <c r="J409" i="1"/>
  <c r="J406" i="1"/>
  <c r="J486" i="1"/>
  <c r="J411" i="1"/>
  <c r="J371" i="1"/>
  <c r="J485" i="1"/>
  <c r="J407" i="1"/>
  <c r="J484" i="1"/>
  <c r="J500" i="1"/>
  <c r="J538" i="1"/>
  <c r="J537" i="1"/>
  <c r="J457" i="1"/>
  <c r="J448" i="1"/>
  <c r="J287" i="1"/>
  <c r="J481" i="1"/>
  <c r="J330" i="1"/>
  <c r="J172" i="1"/>
  <c r="J173" i="1"/>
  <c r="J174" i="1"/>
  <c r="J175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56" i="1"/>
  <c r="J144" i="1"/>
  <c r="J145" i="1"/>
  <c r="J146" i="1"/>
  <c r="J147" i="1"/>
  <c r="J148" i="1"/>
  <c r="J149" i="1"/>
  <c r="J150" i="1"/>
  <c r="J151" i="1"/>
  <c r="J152" i="1"/>
  <c r="J143" i="1"/>
  <c r="J467" i="1"/>
  <c r="J542" i="1"/>
  <c r="J531" i="1"/>
  <c r="J554" i="1"/>
  <c r="J569" i="1"/>
  <c r="J587" i="1"/>
  <c r="J588" i="1"/>
  <c r="J603" i="1"/>
  <c r="J559" i="1"/>
  <c r="J568" i="1"/>
  <c r="J474" i="1"/>
  <c r="J338" i="1"/>
  <c r="J279" i="1"/>
  <c r="J301" i="1"/>
  <c r="J251" i="1"/>
  <c r="J250" i="1"/>
  <c r="J529" i="1"/>
  <c r="J491" i="1"/>
  <c r="J472" i="1"/>
  <c r="J303" i="1"/>
  <c r="J286" i="1"/>
  <c r="J249" i="1"/>
  <c r="J248" i="1"/>
  <c r="J396" i="1"/>
  <c r="J310" i="1"/>
  <c r="J99" i="1"/>
  <c r="J92" i="1"/>
  <c r="J86" i="1"/>
  <c r="J90" i="1"/>
  <c r="J252" i="1"/>
  <c r="J284" i="1"/>
  <c r="J492" i="1"/>
  <c r="J302" i="1"/>
  <c r="J285" i="1"/>
  <c r="J247" i="1"/>
  <c r="J137" i="1"/>
  <c r="J558" i="1"/>
  <c r="J471" i="1"/>
  <c r="J548" i="1"/>
  <c r="J473" i="1"/>
  <c r="J379" i="1"/>
  <c r="J263" i="1"/>
  <c r="J183" i="1"/>
  <c r="J470" i="1"/>
  <c r="J536" i="1"/>
  <c r="J530" i="1"/>
  <c r="J532" i="1"/>
  <c r="J311" i="1"/>
  <c r="J408" i="1"/>
  <c r="J363" i="1"/>
  <c r="J362" i="1"/>
  <c r="J209" i="1"/>
  <c r="J182" i="1"/>
  <c r="J535" i="1"/>
  <c r="J374" i="1"/>
  <c r="J264" i="1"/>
  <c r="J262" i="1"/>
  <c r="J551" i="1"/>
  <c r="J181" i="1"/>
  <c r="J565" i="1"/>
  <c r="J546" i="1"/>
  <c r="J541" i="1"/>
  <c r="J377" i="1"/>
  <c r="J265" i="1"/>
  <c r="J188" i="1"/>
  <c r="J327" i="1"/>
  <c r="J177" i="1"/>
  <c r="J176" i="1"/>
  <c r="J328" i="1"/>
  <c r="J155" i="1"/>
  <c r="J153" i="1"/>
  <c r="J100" i="1"/>
  <c r="J469" i="1"/>
  <c r="J391" i="1"/>
  <c r="J573" i="1"/>
  <c r="J539" i="1"/>
  <c r="J459" i="1"/>
  <c r="J447" i="1"/>
  <c r="J389" i="1"/>
  <c r="J334" i="1"/>
  <c r="J212" i="1"/>
  <c r="J98" i="1"/>
  <c r="J195" i="1"/>
  <c r="J192" i="1"/>
  <c r="J230" i="1"/>
  <c r="J227" i="1"/>
  <c r="J246" i="1"/>
  <c r="J245" i="1"/>
  <c r="J581" i="1"/>
  <c r="J580" i="1"/>
  <c r="J579" i="1"/>
  <c r="J578" i="1"/>
  <c r="J557" i="1"/>
  <c r="J480" i="1"/>
  <c r="J460" i="1"/>
  <c r="J401" i="1"/>
  <c r="J381" i="1"/>
  <c r="J380" i="1"/>
  <c r="J300" i="1"/>
  <c r="J299" i="1"/>
  <c r="J283" i="1"/>
  <c r="J282" i="1"/>
  <c r="J255" i="1"/>
  <c r="J268" i="1"/>
  <c r="J272" i="1"/>
  <c r="J273" i="1"/>
  <c r="J274" i="1"/>
  <c r="J275" i="1"/>
  <c r="J271" i="1"/>
  <c r="J180" i="1"/>
  <c r="J547" i="1"/>
  <c r="J540" i="1"/>
  <c r="J187" i="1"/>
  <c r="J552" i="1"/>
  <c r="J534" i="1"/>
  <c r="J375" i="1"/>
  <c r="J208" i="1"/>
  <c r="J189" i="1"/>
  <c r="J567" i="1"/>
  <c r="J566" i="1"/>
  <c r="J550" i="1"/>
  <c r="J378" i="1"/>
  <c r="J369" i="1"/>
  <c r="J211" i="1"/>
  <c r="J184" i="1"/>
  <c r="J134" i="1"/>
  <c r="J549" i="1"/>
  <c r="J376" i="1"/>
  <c r="J207" i="1"/>
  <c r="J133" i="1"/>
  <c r="J130" i="1"/>
  <c r="J127" i="1"/>
  <c r="J126" i="1"/>
  <c r="J101" i="1"/>
  <c r="J95" i="1"/>
  <c r="J91" i="1"/>
  <c r="J64" i="1"/>
  <c r="J65" i="1"/>
  <c r="J63" i="1"/>
  <c r="J59" i="1"/>
  <c r="J60" i="1"/>
  <c r="J58" i="1"/>
  <c r="J50" i="1"/>
  <c r="J47" i="1"/>
  <c r="J45" i="1"/>
  <c r="J42" i="1"/>
  <c r="J43" i="1"/>
  <c r="J589" i="1"/>
  <c r="J601" i="1"/>
  <c r="J600" i="1"/>
  <c r="J599" i="1"/>
  <c r="J604" i="1"/>
  <c r="K192" i="1"/>
  <c r="H379" i="1" l="1"/>
  <c r="H374" i="1"/>
  <c r="H293" i="1"/>
  <c r="H275" i="1"/>
  <c r="H263" i="1"/>
  <c r="H207" i="1"/>
  <c r="H195" i="1"/>
  <c r="H189" i="1"/>
  <c r="H188" i="1"/>
  <c r="H187" i="1"/>
  <c r="H184" i="1"/>
  <c r="H183" i="1"/>
  <c r="H180" i="1"/>
  <c r="H78" i="1"/>
  <c r="H76" i="1"/>
  <c r="H75" i="1"/>
  <c r="H74" i="1"/>
  <c r="H73" i="1"/>
  <c r="H72" i="1"/>
  <c r="H71" i="1"/>
  <c r="H70" i="1"/>
  <c r="F292" i="2"/>
  <c r="F287" i="2"/>
  <c r="F224" i="2"/>
  <c r="F210" i="2"/>
  <c r="F202" i="2"/>
  <c r="F166" i="2"/>
  <c r="F158" i="2"/>
  <c r="F156" i="2"/>
  <c r="F155" i="2"/>
  <c r="F154" i="2"/>
  <c r="F153" i="2"/>
  <c r="F152" i="2"/>
  <c r="F149" i="2"/>
  <c r="F63" i="2"/>
  <c r="F61" i="2"/>
  <c r="F60" i="2"/>
  <c r="F59" i="2"/>
  <c r="F58" i="2"/>
  <c r="F57" i="2"/>
  <c r="F56" i="2"/>
  <c r="F55" i="2"/>
</calcChain>
</file>

<file path=xl/sharedStrings.xml><?xml version="1.0" encoding="utf-8"?>
<sst xmlns="http://schemas.openxmlformats.org/spreadsheetml/2006/main" count="2972" uniqueCount="541">
  <si>
    <t>DESCRIPTION</t>
  </si>
  <si>
    <t>SKU/REF</t>
  </si>
  <si>
    <t>DATE</t>
  </si>
  <si>
    <t>LOTE</t>
  </si>
  <si>
    <t>Interlink system 16.4 cm, NON-DEHPT- Conector 6.5" extension set</t>
  </si>
  <si>
    <t>2N3328</t>
  </si>
  <si>
    <t>UR15514020</t>
  </si>
  <si>
    <t>2C6571</t>
  </si>
  <si>
    <t>R15H29039</t>
  </si>
  <si>
    <t>2C8537</t>
  </si>
  <si>
    <t>R16D21125</t>
  </si>
  <si>
    <t>2C6537</t>
  </si>
  <si>
    <t>SR16A17061  SR16A27045</t>
  </si>
  <si>
    <t>Clear Link System Continu-Flo Solution set With DUO-VENT Spike 105" (2.7m), 3 Luer  Activated Valves</t>
  </si>
  <si>
    <t>2C8541</t>
  </si>
  <si>
    <t>R15I14096</t>
  </si>
  <si>
    <t>2C8546</t>
  </si>
  <si>
    <t>R16G19106</t>
  </si>
  <si>
    <t>Inter Link System  Solution set With DUO-VENT Spike 92" (2.3m), Male Luer  lock Adapter</t>
  </si>
  <si>
    <t>2C6419</t>
  </si>
  <si>
    <t>SR16C30086</t>
  </si>
  <si>
    <t xml:space="preserve">Covidien Curity Baby Diapers, Size 2  12-18 lbs </t>
  </si>
  <si>
    <t>80018A</t>
  </si>
  <si>
    <t>IG14523480 16470211</t>
  </si>
  <si>
    <t xml:space="preserve">Covidien Curity Baby Diapers, Size 4  22-37 lbs </t>
  </si>
  <si>
    <t>80038A</t>
  </si>
  <si>
    <t>IG14542480 01230556</t>
  </si>
  <si>
    <t xml:space="preserve">Covidien Curity Baby Diapers, Size 5  22+ lbs </t>
  </si>
  <si>
    <t>80048A</t>
  </si>
  <si>
    <t>IG1455280 19050604</t>
  </si>
  <si>
    <t>Covidien Curity Adhesive Wound Closure Stips 1/4"x1-1/2"</t>
  </si>
  <si>
    <t>KY26111</t>
  </si>
  <si>
    <t xml:space="preserve">Covidien Curity Baby Diapers, Size 7  41+ lbs </t>
  </si>
  <si>
    <t>80068A</t>
  </si>
  <si>
    <t>IG14571681 17220553</t>
  </si>
  <si>
    <t>Covidien Web Col, Alcohol Prep 2 Ply. Medium</t>
  </si>
  <si>
    <t>17B116362</t>
  </si>
  <si>
    <t xml:space="preserve">Covidien SharpSafety, Sharps Container 8 gallon </t>
  </si>
  <si>
    <t>(10)17E18863</t>
  </si>
  <si>
    <t>732519X</t>
  </si>
  <si>
    <t>BD Saf-T-Intima, Saf-T-Intima With Y 22GA 0.75in (0.9x19mm</t>
  </si>
  <si>
    <t>BD Vacunaiter 23G 3/8 Safety Lok Blood Collection Set</t>
  </si>
  <si>
    <t>7F19A1</t>
  </si>
  <si>
    <t>7G3122</t>
  </si>
  <si>
    <t>BD Vacunaiter 21G 3/8 Safety Lok Blood Collection Set</t>
  </si>
  <si>
    <t>7F2222</t>
  </si>
  <si>
    <t>Curity Gauze Sponges, 8 Ply 4"x4"</t>
  </si>
  <si>
    <t>16M104962</t>
  </si>
  <si>
    <t>16H138562</t>
  </si>
  <si>
    <t>Telfa Non-adherent pad prepack 8"x3"</t>
  </si>
  <si>
    <t>17LO16662</t>
  </si>
  <si>
    <t>17012G651934</t>
  </si>
  <si>
    <t>17012G651930</t>
  </si>
  <si>
    <t>17012G651929</t>
  </si>
  <si>
    <t>16335G651702</t>
  </si>
  <si>
    <t>16335G651701</t>
  </si>
  <si>
    <t>17012G651933</t>
  </si>
  <si>
    <t>17012G651921</t>
  </si>
  <si>
    <t>17012G651311</t>
  </si>
  <si>
    <t>17012G651312</t>
  </si>
  <si>
    <t>17012G651314</t>
  </si>
  <si>
    <t>16334G651254</t>
  </si>
  <si>
    <t>16334G651251</t>
  </si>
  <si>
    <t>17083G651307</t>
  </si>
  <si>
    <t>16334G651250</t>
  </si>
  <si>
    <t>16334G651259</t>
  </si>
  <si>
    <t>16334G651252</t>
  </si>
  <si>
    <t>17083G651309</t>
  </si>
  <si>
    <t>16334G651257</t>
  </si>
  <si>
    <t>16334G651258</t>
  </si>
  <si>
    <t>16334G651256</t>
  </si>
  <si>
    <t>17083G651304</t>
  </si>
  <si>
    <t>17083G651306</t>
  </si>
  <si>
    <t>17083G651305</t>
  </si>
  <si>
    <t>17083G651301</t>
  </si>
  <si>
    <t>17083G651256</t>
  </si>
  <si>
    <t>17083G651237</t>
  </si>
  <si>
    <t>17083G651233</t>
  </si>
  <si>
    <t>Curity Tampons Alcohol Prep, 2 Ply, Medium</t>
  </si>
  <si>
    <t>16M004162</t>
  </si>
  <si>
    <t>17083G651255</t>
  </si>
  <si>
    <t>17083G651311</t>
  </si>
  <si>
    <t>17083G651253</t>
  </si>
  <si>
    <t>Curity Baby Diapers Size 1, 8-14 lbs</t>
  </si>
  <si>
    <t>80008A</t>
  </si>
  <si>
    <t>Curity Baby Diapers Size 3, 16-28 lbs</t>
  </si>
  <si>
    <t>80028A</t>
  </si>
  <si>
    <t>80058A</t>
  </si>
  <si>
    <t>Curity Cotton Prepping Balls, Medium</t>
  </si>
  <si>
    <t>Kerliix Super Sponges Medium 6"x6-3/4"</t>
  </si>
  <si>
    <t>17F137162</t>
  </si>
  <si>
    <t>16L031462</t>
  </si>
  <si>
    <t>701783764X</t>
  </si>
  <si>
    <t>16M020162</t>
  </si>
  <si>
    <t>17C007962</t>
  </si>
  <si>
    <t>BD PrecisionGlide Needle</t>
  </si>
  <si>
    <t>Monoject Syringe 60 ml</t>
  </si>
  <si>
    <t>Curity Compresse Abdominale 8"x10"</t>
  </si>
  <si>
    <t>9194A</t>
  </si>
  <si>
    <t>17D098762</t>
  </si>
  <si>
    <t>Bd Safety-Lok Syringe 3 ml Luer-Lok Tip with 22Gx1-1/2 (0.7mmx40mm)</t>
  </si>
  <si>
    <t>Bd Safety-Lok Syringe 3 ml Luer-Lok Tip with 25Gx5/8 (0.5mmx16mm)</t>
  </si>
  <si>
    <t xml:space="preserve">BD 10 ml Control Syringe Luer-Lok Tip </t>
  </si>
  <si>
    <t>BD 1 ml TB Syringe Slip Tip With Intradernal  Bevel Nbeedle 26Gx3/8 (0.45 mmx 10mm)</t>
  </si>
  <si>
    <t>31   Expirado</t>
  </si>
  <si>
    <t>R16J26049</t>
  </si>
  <si>
    <t>R16J29019</t>
  </si>
  <si>
    <t>2C6541</t>
  </si>
  <si>
    <t>R16I02074</t>
  </si>
  <si>
    <t>22/4/2016</t>
  </si>
  <si>
    <t>R15G13092</t>
  </si>
  <si>
    <t>2N8374</t>
  </si>
  <si>
    <t>UR17E03103</t>
  </si>
  <si>
    <t>SR16A27045</t>
  </si>
  <si>
    <t xml:space="preserve">Bd Safety-Lok Syringe 3 ml Luer-Lok </t>
  </si>
  <si>
    <t>Bd Safety-Lok Syringe 3 ml Luer-Lok Tip with BD Precisicion Glide  Needle 22Gx1 (0.7mmx25mm)</t>
  </si>
  <si>
    <t xml:space="preserve">Shilen </t>
  </si>
  <si>
    <t>8DCFS</t>
  </si>
  <si>
    <t>Allenun AG Gentle Border</t>
  </si>
  <si>
    <t xml:space="preserve">Cavi Wipes </t>
  </si>
  <si>
    <t>13-5100</t>
  </si>
  <si>
    <t>13-1024</t>
  </si>
  <si>
    <t>1  Expirado</t>
  </si>
  <si>
    <t>16 Expirado</t>
  </si>
  <si>
    <t>BOXES</t>
  </si>
  <si>
    <t>TOTAL QTY</t>
  </si>
  <si>
    <t>Smith &amp; Nephew Alleryn Non Adhesive</t>
  </si>
  <si>
    <t>Baxter Intravia Container Empty</t>
  </si>
  <si>
    <t>2B8011</t>
  </si>
  <si>
    <t>No Exp</t>
  </si>
  <si>
    <t>DR-17B17019</t>
  </si>
  <si>
    <t>Smith &amp; Nephew Secura Moisturizing Cleanser</t>
  </si>
  <si>
    <t xml:space="preserve">No Exp </t>
  </si>
  <si>
    <t>17B177562</t>
  </si>
  <si>
    <t>17A139162</t>
  </si>
  <si>
    <t>16A109062</t>
  </si>
  <si>
    <t>16M119762</t>
  </si>
  <si>
    <t>EmPower Dual Enzymatic Detergent</t>
  </si>
  <si>
    <t>16-1230</t>
  </si>
  <si>
    <t>3M Attest Rapids Steam Plus</t>
  </si>
  <si>
    <t>2017-11 OD</t>
  </si>
  <si>
    <t>10-4100</t>
  </si>
  <si>
    <t>16-1238</t>
  </si>
  <si>
    <t>163356651-703</t>
  </si>
  <si>
    <t>Smith &amp; Nephew Prima Pore 7.2cmx5cm</t>
  </si>
  <si>
    <t>1622-B</t>
  </si>
  <si>
    <t>Covidien Shiley Inner Cannula</t>
  </si>
  <si>
    <t>8DIC</t>
  </si>
  <si>
    <t>16D0580J2X</t>
  </si>
  <si>
    <t>17C007862</t>
  </si>
  <si>
    <t>Covidien Curity Alcohol Prep Pads</t>
  </si>
  <si>
    <t>16L081062</t>
  </si>
  <si>
    <t>UR16K05017</t>
  </si>
  <si>
    <t>6J0191</t>
  </si>
  <si>
    <t>Covidien Kendall Skin Barrier Wipe</t>
  </si>
  <si>
    <t>16K219562</t>
  </si>
  <si>
    <t>R16D14070</t>
  </si>
  <si>
    <t>BD Allergy Syringe Tray</t>
  </si>
  <si>
    <t>1633466512-56</t>
  </si>
  <si>
    <t>16E042J2X</t>
  </si>
  <si>
    <t>Covidien Shiley Pediatric Tube Cuffless</t>
  </si>
  <si>
    <t>50PED</t>
  </si>
  <si>
    <t>16E002052X</t>
  </si>
  <si>
    <t>Covidien Shiley Tracheostomy Inner Cannula</t>
  </si>
  <si>
    <t>6DCFS</t>
  </si>
  <si>
    <t>16A0083J2X</t>
  </si>
  <si>
    <t>Smith &amp; Nephew Moisterized Washcloths</t>
  </si>
  <si>
    <t>Covidien AMD Antimicrobial Drain Sponges</t>
  </si>
  <si>
    <t>16M034562</t>
  </si>
  <si>
    <t>6H1791</t>
  </si>
  <si>
    <t>Moisturizing Uniderm Cream</t>
  </si>
  <si>
    <t>Allevyn Gentle Border</t>
  </si>
  <si>
    <t>Gel-Applipak</t>
  </si>
  <si>
    <t>AG-Gentle Border</t>
  </si>
  <si>
    <t>Shiley Inter-Cannula</t>
  </si>
  <si>
    <t>8Dic</t>
  </si>
  <si>
    <t>3M-Loban</t>
  </si>
  <si>
    <t>Desinfecting Solution Metricide 28</t>
  </si>
  <si>
    <t>Allevyn Adhesive Hydro Cellular</t>
  </si>
  <si>
    <t>Cavi Wipes Desinfecting Towelettes</t>
  </si>
  <si>
    <t>161338PA</t>
  </si>
  <si>
    <t>INTERLINK SYSTEM</t>
  </si>
  <si>
    <t>UR17E23135</t>
  </si>
  <si>
    <t xml:space="preserve">Solosite Wound Gel </t>
  </si>
  <si>
    <t>2c6541</t>
  </si>
  <si>
    <t>CT5101</t>
  </si>
  <si>
    <t>Precision Glide Needle</t>
  </si>
  <si>
    <t xml:space="preserve">Allevyn Classic </t>
  </si>
  <si>
    <t>BD Insyte Autoguard</t>
  </si>
  <si>
    <t>XLT Cuffless Tracheostomy Tube</t>
  </si>
  <si>
    <t>60XLTUD</t>
  </si>
  <si>
    <t>Allevyn Tracheostomy Foam Dressing</t>
  </si>
  <si>
    <t>Adhesive HydroCellular</t>
  </si>
  <si>
    <t>Cavi-Wipes XL 13-1150E</t>
  </si>
  <si>
    <t>18-1018PB</t>
  </si>
  <si>
    <t>Monojet 20ml Syringe</t>
  </si>
  <si>
    <t>4 Expirado</t>
  </si>
  <si>
    <t>Shiley Inner Canula XLT</t>
  </si>
  <si>
    <t>80XLT</t>
  </si>
  <si>
    <t>Hypafix</t>
  </si>
  <si>
    <t xml:space="preserve">Alginate Hydro Dressing </t>
  </si>
  <si>
    <t xml:space="preserve">Shiley Inner Canula </t>
  </si>
  <si>
    <t>6DIC</t>
  </si>
  <si>
    <t>BD Safety Intima</t>
  </si>
  <si>
    <t>Cavi-Cide</t>
  </si>
  <si>
    <t>Covidien Telfa Non-Adherent Pads</t>
  </si>
  <si>
    <t>16L165562</t>
  </si>
  <si>
    <t>4DICFEN</t>
  </si>
  <si>
    <t>160004J2X</t>
  </si>
  <si>
    <t>17M144062</t>
  </si>
  <si>
    <t>LX13121</t>
  </si>
  <si>
    <t>Banish Appliance Deadorant 8 Oz</t>
  </si>
  <si>
    <t>Secura Antifungal 2 Oz.</t>
  </si>
  <si>
    <t>Allevyn Gentle Border Lite</t>
  </si>
  <si>
    <t>Tinture of Benzoin</t>
  </si>
  <si>
    <t xml:space="preserve">Allevy NON-Adhesive </t>
  </si>
  <si>
    <t>Secura Cleanser</t>
  </si>
  <si>
    <t>Cica-Care</t>
  </si>
  <si>
    <t>7   Expirado</t>
  </si>
  <si>
    <t>2C6519</t>
  </si>
  <si>
    <t xml:space="preserve">Interlink System </t>
  </si>
  <si>
    <t>2C7452</t>
  </si>
  <si>
    <t>Intravia Container 500 ml</t>
  </si>
  <si>
    <t>BD Insyte Autoguard 9x25 mm</t>
  </si>
  <si>
    <t>ZE8541</t>
  </si>
  <si>
    <t>R17F10072</t>
  </si>
  <si>
    <t>CLEAR LINK SYSTEM CONTINU-FLO 89" (2.2m) INJECTION SITES</t>
  </si>
  <si>
    <t>ZE6519</t>
  </si>
  <si>
    <t>R17C09048</t>
  </si>
  <si>
    <t>R1606106</t>
  </si>
  <si>
    <t>CLEAR LINK SYSTEM CONTINU-FLO 105" (2.7 m) LUER LOCK VALVES</t>
  </si>
  <si>
    <t>BD Safety Lok 3ml Syringe 23Gx1 (0.6 mm x 25mm) Luer Lock Tip</t>
  </si>
  <si>
    <t>22  Expirado</t>
  </si>
  <si>
    <t>2N8378</t>
  </si>
  <si>
    <t>Baxter Interlink System</t>
  </si>
  <si>
    <t>2C6546</t>
  </si>
  <si>
    <t>R16K24059</t>
  </si>
  <si>
    <t xml:space="preserve">Procide-D Sterilizing Solution </t>
  </si>
  <si>
    <t>16-1251</t>
  </si>
  <si>
    <t>1 ml TB Syringe</t>
  </si>
  <si>
    <t>26 Exp</t>
  </si>
  <si>
    <t>5399SP</t>
  </si>
  <si>
    <t>IG14552280</t>
  </si>
  <si>
    <t>IG14561880</t>
  </si>
  <si>
    <t>IG14514081</t>
  </si>
  <si>
    <t>IG14532880</t>
  </si>
  <si>
    <t>CURITY PLAIN PAILIN 2 STUIP 1/4" X 15" (0.6CM X 4.6CM) BANDE POUR TAMPONNEMENT</t>
  </si>
  <si>
    <t>17L125062</t>
  </si>
  <si>
    <t xml:space="preserve">Empower Detergent Enzymatic </t>
  </si>
  <si>
    <t>17-1136</t>
  </si>
  <si>
    <t xml:space="preserve">Procide-D Plus </t>
  </si>
  <si>
    <t>17L016662</t>
  </si>
  <si>
    <t>16IL023062</t>
  </si>
  <si>
    <t>Covidien Bone Way</t>
  </si>
  <si>
    <t>B/W25G</t>
  </si>
  <si>
    <t>Precision Glide Needle Dou-Vent</t>
  </si>
  <si>
    <t>Acticoat - 7</t>
  </si>
  <si>
    <t>17E18863</t>
  </si>
  <si>
    <t>Bd Safety-LoK 1 ml Insulin Syringe</t>
  </si>
  <si>
    <t>Monoject 60 ml Syringe Luer Lock Tip</t>
  </si>
  <si>
    <t>807418X</t>
  </si>
  <si>
    <t xml:space="preserve">Allevyn Gentle border </t>
  </si>
  <si>
    <t>IG14571681</t>
  </si>
  <si>
    <t>Curity Abdominal pad</t>
  </si>
  <si>
    <t>91984A</t>
  </si>
  <si>
    <t>17K212962</t>
  </si>
  <si>
    <t>Kendall Splash Resistant Protective Gown</t>
  </si>
  <si>
    <t>CT5000</t>
  </si>
  <si>
    <t>IG14542480</t>
  </si>
  <si>
    <t>IG14523480</t>
  </si>
  <si>
    <t>Shiley Inner-Cannula</t>
  </si>
  <si>
    <t>80XLTIN</t>
  </si>
  <si>
    <t>201605492X</t>
  </si>
  <si>
    <t>16CD928jZX</t>
  </si>
  <si>
    <t>4DIC</t>
  </si>
  <si>
    <t>627884964X</t>
  </si>
  <si>
    <t>16E040752X</t>
  </si>
  <si>
    <t>16K125862</t>
  </si>
  <si>
    <t>Kangoro Epump + 1000 ml</t>
  </si>
  <si>
    <t>1622B</t>
  </si>
  <si>
    <t>Xeroform Gauze Strip</t>
  </si>
  <si>
    <t>KY26121</t>
  </si>
  <si>
    <t>Chemoplus low lint Towel</t>
  </si>
  <si>
    <t>CT0014</t>
  </si>
  <si>
    <t>714212X</t>
  </si>
  <si>
    <t>PrecisionGlide Needle</t>
  </si>
  <si>
    <t>5299SP</t>
  </si>
  <si>
    <t>Allevyn Non Adhesive 4"x4"</t>
  </si>
  <si>
    <t>Dermal Wound Cleanser 8 fl oz.</t>
  </si>
  <si>
    <t xml:space="preserve">Allevyn Non Adhesive </t>
  </si>
  <si>
    <t>Secura Moisturizing Cream 6.5 fl oz.</t>
  </si>
  <si>
    <t>806733X</t>
  </si>
  <si>
    <t>DR16L08076</t>
  </si>
  <si>
    <t>UR16K08017</t>
  </si>
  <si>
    <t>R17A14018</t>
  </si>
  <si>
    <t>Stethoscope 3M Litmann</t>
  </si>
  <si>
    <t>21601EN</t>
  </si>
  <si>
    <t>Secura Dimethicone Protectand 4 oz.</t>
  </si>
  <si>
    <t>3M Coban</t>
  </si>
  <si>
    <t>2020-07JAN</t>
  </si>
  <si>
    <t>3M Transpore</t>
  </si>
  <si>
    <t>1527-1</t>
  </si>
  <si>
    <t>2021-02AB</t>
  </si>
  <si>
    <t>Secura Protective antment 159 g</t>
  </si>
  <si>
    <t>Secura protective cream 2.75 oz.</t>
  </si>
  <si>
    <t>Comply Sterigage 3M</t>
  </si>
  <si>
    <t>1243A</t>
  </si>
  <si>
    <t>2020-11YW</t>
  </si>
  <si>
    <t>Kendall Covidien Pansement HydroColloide</t>
  </si>
  <si>
    <t>16L179062</t>
  </si>
  <si>
    <t xml:space="preserve">Allevyn Non-Adhesive </t>
  </si>
  <si>
    <t xml:space="preserve">3M Loban </t>
  </si>
  <si>
    <t>6650EZ</t>
  </si>
  <si>
    <t>2017-11AW</t>
  </si>
  <si>
    <t>Sterile Powder Free Gloves</t>
  </si>
  <si>
    <t>SC42992LX</t>
  </si>
  <si>
    <t xml:space="preserve">Metri-Mist Natural Aromatic deodorizer </t>
  </si>
  <si>
    <t>10-1158</t>
  </si>
  <si>
    <t>16-2197</t>
  </si>
  <si>
    <t>6F1511</t>
  </si>
  <si>
    <t>2017-11DB</t>
  </si>
  <si>
    <t>Cavicide</t>
  </si>
  <si>
    <t>13-1000</t>
  </si>
  <si>
    <t xml:space="preserve">Medipore + Pad </t>
  </si>
  <si>
    <t>2018-06XN</t>
  </si>
  <si>
    <t>Coban 3M</t>
  </si>
  <si>
    <t>2020-10mj</t>
  </si>
  <si>
    <t>BD SafetyGlide</t>
  </si>
  <si>
    <t>Traspore</t>
  </si>
  <si>
    <t>2020-12BF</t>
  </si>
  <si>
    <t>2021-02AM</t>
  </si>
  <si>
    <t>AngioCath Autogard</t>
  </si>
  <si>
    <t>16K023062</t>
  </si>
  <si>
    <t>Covidien Kendall Hydrophilic Foam Dressing</t>
  </si>
  <si>
    <t>18C131862</t>
  </si>
  <si>
    <t>Curity Covidien Plain Packing Strip</t>
  </si>
  <si>
    <t>806019X</t>
  </si>
  <si>
    <t>Vionexus Ethanol Solution</t>
  </si>
  <si>
    <t>16-3203</t>
  </si>
  <si>
    <t>162109PA</t>
  </si>
  <si>
    <t>Hypafix 36x1</t>
  </si>
  <si>
    <t>Alcohol Isopropanol 8.5 l</t>
  </si>
  <si>
    <t>183094A</t>
  </si>
  <si>
    <t>PALLET #</t>
  </si>
  <si>
    <t>Covidien Kendall Stretch Bandage 1X75 2.5CM X 1.9M</t>
  </si>
  <si>
    <t>Kendall Blue Wash Cloth 9-3/8" X 13-1/2" 23.8CMX34.3CM</t>
  </si>
  <si>
    <t xml:space="preserve">Curity Lodoform Packing Slip </t>
  </si>
  <si>
    <t>EmPower Dual Enzymatic Detergent Fragance Free</t>
  </si>
  <si>
    <t>BD Precision Glide 18 G X 1 1.2MM X 25MM</t>
  </si>
  <si>
    <t>BD Safety - Lok PrecisionGlide Syringe 1 ml</t>
  </si>
  <si>
    <t>BD Catheter</t>
  </si>
  <si>
    <t>Smith &amp; Nephew Solosite Wound Gel 3 oz.</t>
  </si>
  <si>
    <t>Secura Foam Total Body Cleanser</t>
  </si>
  <si>
    <t>Secura Total Body Cleanser 8.5 fl oz 250 ml</t>
  </si>
  <si>
    <t>Smith &amp; Nephew Secura Personal Cleanser 8 fl oz.</t>
  </si>
  <si>
    <t>Smith &amp; Nephew Secura Moisturizing Cleanser 8 fl oz.</t>
  </si>
  <si>
    <t>Secura protective ointment</t>
  </si>
  <si>
    <t>Smith &amp; Nephew Secura Moisturizing Cream 3 fl oz.</t>
  </si>
  <si>
    <t>Smith &amp; Nephew Secura Extra Protective Cream 7.75 oz. 219G</t>
  </si>
  <si>
    <t>Smith &amp; Nephew Antifungal Greaseless 2 oz.</t>
  </si>
  <si>
    <t>Secura Antifungal Extra Thick 3.25 oz.</t>
  </si>
  <si>
    <t>Smith &amp; Nephew Secura Moisturizing Lotion 8 fl oz.</t>
  </si>
  <si>
    <t>Covidien Curity Baby Diapers Size 6, 35+ lbs</t>
  </si>
  <si>
    <t>Covidien Pre Moistiend Washcloths</t>
  </si>
  <si>
    <t>Baxter Clear link System NON-DEHP Catheter Extension Set 7.9" (20 cm) 0.46 ml</t>
  </si>
  <si>
    <t>Baxter Clear Link System Continu-Flo Solution set With DUO-VENT Spike 105" (2.7m), 3 Luer  Activated Valves</t>
  </si>
  <si>
    <t xml:space="preserve">Baxter Clear link System Continuo-Flo Solution Set  109" (2.8m), 3 Luer Activated Valves  </t>
  </si>
  <si>
    <t>Baxter Solution Set Continu-Flo Set 105" (2.7m)</t>
  </si>
  <si>
    <t xml:space="preserve">Baxter Clear link System Continuo-Flo Solution Set with DOU-Vent Spike 106" (2.7m), 3 Injection Sites </t>
  </si>
  <si>
    <t>Baxter Interlink System Continuo-Flo Solution Set 110" (2.8m), 3 Injection Sites Male Luer Lock Adapter</t>
  </si>
  <si>
    <t>Covidien Dover PVC Urethral Catheter 4FR/CH</t>
  </si>
  <si>
    <t>PALLET</t>
  </si>
  <si>
    <t>Grand Total</t>
  </si>
  <si>
    <t>Sum of TOTAL QTY</t>
  </si>
  <si>
    <t>Toallitas Limpiadoras Germicidas</t>
  </si>
  <si>
    <t>BD Jeringa con Punta de Seguridad Luer Lok 3ml</t>
  </si>
  <si>
    <t>BD Jeringa con Punta de Seguridad Luer Lok 10ml</t>
  </si>
  <si>
    <t xml:space="preserve">BD Safety-Lok Syringe 3 ml Luer-Lok </t>
  </si>
  <si>
    <t>BD Safety-Lok Syringe 3 ml Luer-Lok Tip with 25Gx5/8 (0.5mmx16mm)</t>
  </si>
  <si>
    <t>BD Safety-Lok Syringe 3 ml Luer-Lok Tip with BD Precisicion Glide  Needle 22Gx1 (0.7mmx25mm)</t>
  </si>
  <si>
    <t>BD Safety-Lok Syringe 3 ml Luer-Lok Tip with 22Gx1-1/2 (0.7mmx40mm)</t>
  </si>
  <si>
    <t>BD Safety-LoK 1 ml Insulin Syringe</t>
  </si>
  <si>
    <t>Covidien Curity Panales de Bebe Tamano 5</t>
  </si>
  <si>
    <t>Covidien Curity Panales de Bebe Tamano 6</t>
  </si>
  <si>
    <t>Covidien Curity Panales de Bebe Tamano 1</t>
  </si>
  <si>
    <t>Covidien Curity Panales de Bebe Tamano 3</t>
  </si>
  <si>
    <t>Covidien Curity Panales de Bebe Tamano 7</t>
  </si>
  <si>
    <t>Covidien Curity Panales de Bebe Tamano 4</t>
  </si>
  <si>
    <t>Covidien Curity Panales de Bebe Tamano 2</t>
  </si>
  <si>
    <t>Curity Bolas de Preparacion de Algodon - Medianas</t>
  </si>
  <si>
    <t>Crema hidratante</t>
  </si>
  <si>
    <t xml:space="preserve">Aguja para inyeccion </t>
  </si>
  <si>
    <t xml:space="preserve">Cinta de fijacion </t>
  </si>
  <si>
    <t>Jeringa 20ml</t>
  </si>
  <si>
    <t xml:space="preserve">Limpiador de heridas dermico </t>
  </si>
  <si>
    <t xml:space="preserve">Aposito hidratado </t>
  </si>
  <si>
    <t xml:space="preserve">Canula interna de traqueotomia </t>
  </si>
  <si>
    <t>BD Jeringa 10ml</t>
  </si>
  <si>
    <t xml:space="preserve">Smith &amp; Nephew Panitos de limpieza personal hidratados </t>
  </si>
  <si>
    <t>Kerliix Esponja de gaza - mediana</t>
  </si>
  <si>
    <t>Monoject Jeringa 60ml</t>
  </si>
  <si>
    <t xml:space="preserve">BD Aguja para inyeccion </t>
  </si>
  <si>
    <t xml:space="preserve">Covidien Cateter uretral </t>
  </si>
  <si>
    <t>Baxter extension  de cateter</t>
  </si>
  <si>
    <t>Smith &amp; Nephew Limpiador hidratante</t>
  </si>
  <si>
    <t xml:space="preserve">Curity Esponja de gaza  </t>
  </si>
  <si>
    <t>Kendall Panitos azules de limpieza personal (cara y piel sensible)</t>
  </si>
  <si>
    <t xml:space="preserve">Kerliix Esponja de gaza - mediana </t>
  </si>
  <si>
    <t>Baxter Extension de cateter</t>
  </si>
  <si>
    <t>Covidien Almohadillas de preparacion de alcohol</t>
  </si>
  <si>
    <t>Smith &amp; Nephew Gel para heridas</t>
  </si>
  <si>
    <t xml:space="preserve">BD Jeringa 1ml Insulina </t>
  </si>
  <si>
    <t xml:space="preserve">BD Jeringa 1ml  </t>
  </si>
  <si>
    <t xml:space="preserve">Smith &amp; Nephew Gel para heridas </t>
  </si>
  <si>
    <t xml:space="preserve">Kendall Bata protectora resistente a salpicaduras </t>
  </si>
  <si>
    <t xml:space="preserve">Shiley Canula Interna de traqueotomia  </t>
  </si>
  <si>
    <t xml:space="preserve">Covidien Canula Interna de traqueotomia  </t>
  </si>
  <si>
    <t>Covidien Tiras adhesivas para cerrar heridas</t>
  </si>
  <si>
    <t>Smith &amp; Nephew Locion hidratante</t>
  </si>
  <si>
    <t>BD Jeringa 1ml</t>
  </si>
  <si>
    <t>BD Cateter</t>
  </si>
  <si>
    <t>Smith &amp; Nephew Crema hidratante</t>
  </si>
  <si>
    <t>Secura Crema hidratante</t>
  </si>
  <si>
    <t>Smith &amp; Nephew Crema Protectora</t>
  </si>
  <si>
    <t xml:space="preserve">Covidien Esponja de drenage </t>
  </si>
  <si>
    <t xml:space="preserve">BD Jeringa 1ml </t>
  </si>
  <si>
    <t>Smith &amp; Nephew Crema protectora</t>
  </si>
  <si>
    <t>BD Jeringa 1ml Insulina</t>
  </si>
  <si>
    <t>Secura Crema protectora</t>
  </si>
  <si>
    <t xml:space="preserve">BD Cateter uretral </t>
  </si>
  <si>
    <t>BD Bandeja de jeringas</t>
  </si>
  <si>
    <t xml:space="preserve">Secura Crema protectora </t>
  </si>
  <si>
    <t>Monoject Jeringa 20ml</t>
  </si>
  <si>
    <t xml:space="preserve">Smith &amp; Nephew Protective Cream </t>
  </si>
  <si>
    <t xml:space="preserve">Secura Crema Protectora Secura  </t>
  </si>
  <si>
    <t xml:space="preserve">Smith &amp; Nephew Crema hidratante </t>
  </si>
  <si>
    <t xml:space="preserve">Curity Esponja de gaza </t>
  </si>
  <si>
    <t xml:space="preserve">Smith &amp; Nephew Crema protectora </t>
  </si>
  <si>
    <t xml:space="preserve">Curity Compresa abdominal </t>
  </si>
  <si>
    <t xml:space="preserve">Banish Eliminador de olores para electrodomesticos </t>
  </si>
  <si>
    <t xml:space="preserve">Covidien Vendaje elastico </t>
  </si>
  <si>
    <t>Tubo de traqueotomia</t>
  </si>
  <si>
    <t>Allevyn Aposito de espuma para traqueotomia</t>
  </si>
  <si>
    <t xml:space="preserve">BD conjunto de recollecion de sangre </t>
  </si>
  <si>
    <t xml:space="preserve">Smith &amp; Nephew Limpiador de piel antimicrobiano personal </t>
  </si>
  <si>
    <t>Baxter Equipo de solucion - Continu-Flo</t>
  </si>
  <si>
    <t>Baxter Conjunto de extension de caterer</t>
  </si>
  <si>
    <t>Sin ventilación, 2 sitios de inyección INTERLINK, válvula de retención</t>
  </si>
  <si>
    <t>BD 1 ml TB Syringe Slip Tip With Intradernal  Bevel Needle 26Gx3/8 (0.45 mmx 10mm)</t>
  </si>
  <si>
    <t xml:space="preserve">Secura Limpiador corporal total </t>
  </si>
  <si>
    <t>Curity almohadillas (gazas) abdominales</t>
  </si>
  <si>
    <t>Kangoroo Sistema de alimentacion continua</t>
  </si>
  <si>
    <t xml:space="preserve">Xeroform tira de gasa </t>
  </si>
  <si>
    <t>Curity gasa de embalaje de heridas</t>
  </si>
  <si>
    <t>3M Traspore</t>
  </si>
  <si>
    <t>3M Cinta quirurgica</t>
  </si>
  <si>
    <t>Smith &amp; Nephew vendajes</t>
  </si>
  <si>
    <t>Alcohol isopropanol</t>
  </si>
  <si>
    <t xml:space="preserve">Sin enjuague de manos </t>
  </si>
  <si>
    <t>BD Insyte Autoguard caterer con control de la sangre</t>
  </si>
  <si>
    <t>Allevyn Vendaje adhesivo</t>
  </si>
  <si>
    <t>Smith &amp; Nephew Allevyn Vendaje adhesivo</t>
  </si>
  <si>
    <t>Smith &amp; Nephew Allegyn vendaje no adhesivo</t>
  </si>
  <si>
    <t>Smith &amp; Nephew Aposito de espuma no adhesivo</t>
  </si>
  <si>
    <t xml:space="preserve">BD Jeringa </t>
  </si>
  <si>
    <t>Covidien Conetenedor para desechar objetos punzantes</t>
  </si>
  <si>
    <t xml:space="preserve">Shiley </t>
  </si>
  <si>
    <t>Shiley Canula Interna Desechable</t>
  </si>
  <si>
    <t xml:space="preserve">Allevyn Aposito de espuma  </t>
  </si>
  <si>
    <t>Curity banda de embalaje para heridas</t>
  </si>
  <si>
    <t>Secura Antifungico extra grueso</t>
  </si>
  <si>
    <t>McKesson Connector macho conjunto secundario Luer Lock</t>
  </si>
  <si>
    <t>Contenedor intravenoso</t>
  </si>
  <si>
    <t>BD Sistema de caterer cerrado</t>
  </si>
  <si>
    <t xml:space="preserve">Limpiado desinfectante Liquido </t>
  </si>
  <si>
    <t>Limpiador desinfectante liquido</t>
  </si>
  <si>
    <t>3M Cortinas quirurgicas</t>
  </si>
  <si>
    <t>Covidien gasas no adherentes</t>
  </si>
  <si>
    <t>Covidien Gasas no adherentes</t>
  </si>
  <si>
    <t xml:space="preserve">Equipo con connector T externo </t>
  </si>
  <si>
    <t xml:space="preserve">Equipo intravenoso </t>
  </si>
  <si>
    <t>Equipo intravenoso</t>
  </si>
  <si>
    <t xml:space="preserve">BD Jeringa con aguja </t>
  </si>
  <si>
    <t xml:space="preserve">Procide Solucion estirilizante </t>
  </si>
  <si>
    <t>LOT</t>
  </si>
  <si>
    <t xml:space="preserve">Covidien Panos humedecidos </t>
  </si>
  <si>
    <t xml:space="preserve">Aposito de espuma de border suave </t>
  </si>
  <si>
    <t xml:space="preserve">Allevyn Aposito de espuma de border suave </t>
  </si>
  <si>
    <t xml:space="preserve">Allevyb aposito de espuma de borde suave </t>
  </si>
  <si>
    <t xml:space="preserve">Allevyn aposito de espuma de borde suave </t>
  </si>
  <si>
    <t xml:space="preserve">Aposiyo de espuma de borde suave </t>
  </si>
  <si>
    <t xml:space="preserve">Smith &amp; Nephew limpiador hidratante </t>
  </si>
  <si>
    <t xml:space="preserve">BD Caterer intravenoso </t>
  </si>
  <si>
    <t>Curity Almohadillas de preparacion de alcohol</t>
  </si>
  <si>
    <t>Smith &amp; Nephew antifungico sin grasa</t>
  </si>
  <si>
    <t>Baxter adminstracion / gotero intravenoso</t>
  </si>
  <si>
    <t>Empower Detergente de doble enzyma</t>
  </si>
  <si>
    <t xml:space="preserve">Secura antifungico </t>
  </si>
  <si>
    <t>Tinte de Benzoin</t>
  </si>
  <si>
    <t xml:space="preserve">Hoja de gel de silicona </t>
  </si>
  <si>
    <t>Covidien Pano de barrera cutanea</t>
  </si>
  <si>
    <t xml:space="preserve">Vendaje </t>
  </si>
  <si>
    <t>Covidien Suturas</t>
  </si>
  <si>
    <t>Chemoplus Toallas con poca pelusa</t>
  </si>
  <si>
    <t>Covidien vendaje</t>
  </si>
  <si>
    <t>Dispositivo de protecion de aguja en caterer</t>
  </si>
  <si>
    <t>3M Envoltura autoadhesiva</t>
  </si>
  <si>
    <t>BD agujas hipodermicas</t>
  </si>
  <si>
    <t>Covidien Tubo pediatrico sin mango</t>
  </si>
  <si>
    <t>Kendall Aposito hidrocoloide</t>
  </si>
  <si>
    <t>Guantes esterilizados sin polvo</t>
  </si>
  <si>
    <t xml:space="preserve">Desodorante aromatico natural </t>
  </si>
  <si>
    <t xml:space="preserve">Covidien toallitas de barrera para la piel </t>
  </si>
  <si>
    <t>3M estetoscopio</t>
  </si>
  <si>
    <t xml:space="preserve">3M cinta medica </t>
  </si>
  <si>
    <t>Secura Crema de proteccion contra irritacion cutanea</t>
  </si>
  <si>
    <t>Secura Protective ointment 159 g</t>
  </si>
  <si>
    <t>3M Integrador quimico de vapor</t>
  </si>
  <si>
    <t>Baxter Bolsa intravenosas vacias</t>
  </si>
  <si>
    <t>Empower Detergente de doble enzyma sin olor</t>
  </si>
  <si>
    <t xml:space="preserve">Metricide Solucion desinfectante </t>
  </si>
  <si>
    <t>Sistema intravenoso</t>
  </si>
  <si>
    <t>Aplicador de gel para heridas</t>
  </si>
  <si>
    <t>Aposito adhesivo de tela suave para heridas</t>
  </si>
  <si>
    <t>DESCRIPTION SPANISH</t>
  </si>
  <si>
    <t>InterLink System</t>
  </si>
  <si>
    <t>Curity Plain Pailin 2 STUIP 1/4" X 15" (0.6CM X 4.6CM) Bande Pour Tamponnement</t>
  </si>
  <si>
    <t>Clear Link System Continu-Flo 105" (2.7 m) Luer Lock Valves</t>
  </si>
  <si>
    <t>Clear Link System Continu-Flo 89" (2.2m) Injection Sites</t>
  </si>
  <si>
    <t>3M Loban</t>
  </si>
  <si>
    <t xml:space="preserve"> </t>
  </si>
  <si>
    <t xml:space="preserve">  </t>
  </si>
  <si>
    <t>PRICE PER UNIT</t>
  </si>
  <si>
    <t>MARKET VALUE</t>
  </si>
  <si>
    <t>QTY PER BOX</t>
  </si>
  <si>
    <t>QTY / BOX</t>
  </si>
  <si>
    <t>BD 1 ml TB Syringe</t>
  </si>
  <si>
    <t>Covidien Bone Wax</t>
  </si>
  <si>
    <t>BD Precision Glide Needle</t>
  </si>
  <si>
    <t>BD Precision Glide Needle Dou-Vent</t>
  </si>
  <si>
    <t>Curity Plain Pailin 2 STUIP 1/4" X 15" (0.6CM X 4.6CM) BandePour Tamponnement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</si>
</sst>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0212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5" borderId="4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3" fontId="1" fillId="3" borderId="1" xfId="1" applyNumberFormat="1" applyFont="1" applyFill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3" fontId="0" fillId="0" borderId="4" xfId="1" applyNumberFormat="1" applyFont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3" fontId="0" fillId="0" borderId="0" xfId="1" applyNumberFormat="1" applyFont="1" applyAlignment="1">
      <alignment horizontal="center"/>
    </xf>
    <xf numFmtId="14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17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" fontId="0" fillId="0" borderId="0" xfId="0" applyNumberForma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left"/>
    </xf>
    <xf numFmtId="17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3" fontId="0" fillId="0" borderId="2" xfId="1" applyNumberFormat="1" applyFont="1" applyBorder="1" applyAlignment="1">
      <alignment horizontal="center"/>
    </xf>
    <xf numFmtId="0" fontId="0" fillId="0" borderId="5" xfId="0" applyFill="1" applyBorder="1" applyAlignment="1">
      <alignment horizontal="center" vertical="center" textRotation="90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17" fontId="0" fillId="0" borderId="5" xfId="0" applyNumberFormat="1" applyFill="1" applyBorder="1"/>
    <xf numFmtId="0" fontId="0" fillId="0" borderId="5" xfId="0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3" fontId="0" fillId="0" borderId="6" xfId="1" applyNumberFormat="1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17" fontId="0" fillId="0" borderId="6" xfId="0" applyNumberFormat="1" applyBorder="1"/>
    <xf numFmtId="0" fontId="0" fillId="0" borderId="6" xfId="0" applyBorder="1" applyAlignment="1">
      <alignment horizontal="right"/>
    </xf>
    <xf numFmtId="0" fontId="0" fillId="0" borderId="5" xfId="0" applyFill="1" applyBorder="1" applyAlignment="1">
      <alignment horizontal="right"/>
    </xf>
    <xf numFmtId="3" fontId="0" fillId="0" borderId="5" xfId="1" applyNumberFormat="1" applyFont="1" applyFill="1" applyBorder="1" applyAlignment="1">
      <alignment horizontal="center"/>
    </xf>
    <xf numFmtId="3" fontId="0" fillId="0" borderId="11" xfId="1" applyNumberFormat="1" applyFont="1" applyBorder="1" applyAlignment="1">
      <alignment horizontal="center"/>
    </xf>
    <xf numFmtId="0" fontId="0" fillId="5" borderId="10" xfId="0" applyFill="1" applyBorder="1" applyAlignment="1">
      <alignment horizontal="center" vertical="center" textRotation="90"/>
    </xf>
    <xf numFmtId="0" fontId="0" fillId="0" borderId="0" xfId="0" applyBorder="1" applyAlignment="1">
      <alignment horizontal="right" wrapText="1"/>
    </xf>
    <xf numFmtId="0" fontId="0" fillId="0" borderId="1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center" vertical="center" textRotation="90"/>
    </xf>
    <xf numFmtId="0" fontId="0" fillId="6" borderId="7" xfId="0" applyFill="1" applyBorder="1" applyAlignment="1">
      <alignment horizontal="center" vertical="center" textRotation="90"/>
    </xf>
    <xf numFmtId="0" fontId="0" fillId="6" borderId="9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  <xf numFmtId="0" fontId="0" fillId="6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8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textRotation="90"/>
    </xf>
    <xf numFmtId="0" fontId="0" fillId="6" borderId="2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textRotation="90"/>
    </xf>
    <xf numFmtId="0" fontId="0" fillId="4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textRotation="90"/>
    </xf>
    <xf numFmtId="17" fontId="0" fillId="0" borderId="2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1" fontId="0" fillId="0" borderId="1" xfId="0" applyNumberFormat="1" applyBorder="1" applyAlignment="1">
      <alignment horizontal="center"/>
    </xf>
    <xf numFmtId="11" fontId="0" fillId="0" borderId="1" xfId="0" applyNumberFormat="1" applyFill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1" applyNumberFormat="1" applyFont="1"/>
    <xf numFmtId="17" fontId="0" fillId="8" borderId="1" xfId="0" applyNumberFormat="1" applyFill="1" applyBorder="1" applyAlignment="1">
      <alignment horizontal="center"/>
    </xf>
    <xf numFmtId="17" fontId="0" fillId="8" borderId="2" xfId="0" applyNumberFormat="1" applyFill="1" applyBorder="1" applyAlignment="1">
      <alignment horizontal="center"/>
    </xf>
    <xf numFmtId="14" fontId="0" fillId="8" borderId="1" xfId="0" applyNumberFormat="1" applyFill="1" applyBorder="1" applyAlignment="1">
      <alignment horizontal="center"/>
    </xf>
    <xf numFmtId="14" fontId="0" fillId="8" borderId="4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2" applyFont="1" applyBorder="1" applyAlignment="1">
      <alignment horizontal="center"/>
    </xf>
    <xf numFmtId="164" fontId="1" fillId="3" borderId="1" xfId="2" applyFont="1" applyFill="1" applyBorder="1" applyAlignment="1">
      <alignment horizontal="center"/>
    </xf>
    <xf numFmtId="164" fontId="0" fillId="0" borderId="0" xfId="2" applyFont="1" applyBorder="1" applyAlignment="1">
      <alignment horizontal="center"/>
    </xf>
    <xf numFmtId="164" fontId="0" fillId="0" borderId="1" xfId="2" applyFont="1" applyBorder="1" applyAlignment="1">
      <alignment horizontal="center" wrapText="1"/>
    </xf>
    <xf numFmtId="164" fontId="0" fillId="0" borderId="0" xfId="2" applyFont="1" applyFill="1" applyBorder="1" applyAlignment="1">
      <alignment horizontal="center" wrapText="1"/>
    </xf>
    <xf numFmtId="164" fontId="0" fillId="0" borderId="0" xfId="2" applyFont="1" applyFill="1" applyBorder="1" applyAlignment="1">
      <alignment horizontal="center"/>
    </xf>
    <xf numFmtId="164" fontId="0" fillId="0" borderId="2" xfId="2" applyFont="1" applyBorder="1" applyAlignment="1">
      <alignment horizontal="center"/>
    </xf>
    <xf numFmtId="164" fontId="0" fillId="0" borderId="5" xfId="2" applyFont="1" applyFill="1" applyBorder="1" applyAlignment="1">
      <alignment horizontal="center"/>
    </xf>
    <xf numFmtId="164" fontId="0" fillId="0" borderId="6" xfId="2" applyFont="1" applyBorder="1" applyAlignment="1">
      <alignment horizontal="center"/>
    </xf>
    <xf numFmtId="164" fontId="0" fillId="0" borderId="4" xfId="2" applyFont="1" applyBorder="1" applyAlignment="1">
      <alignment horizontal="center"/>
    </xf>
    <xf numFmtId="164" fontId="0" fillId="0" borderId="5" xfId="2" applyFont="1" applyBorder="1" applyAlignment="1">
      <alignment horizontal="center"/>
    </xf>
    <xf numFmtId="164" fontId="0" fillId="0" borderId="0" xfId="2" applyFont="1" applyBorder="1"/>
    <xf numFmtId="164" fontId="0" fillId="0" borderId="1" xfId="2" applyFont="1" applyFill="1" applyBorder="1" applyAlignment="1">
      <alignment horizontal="center"/>
    </xf>
    <xf numFmtId="164" fontId="0" fillId="0" borderId="0" xfId="2" applyFont="1" applyAlignment="1">
      <alignment horizontal="center"/>
    </xf>
    <xf numFmtId="166" fontId="0" fillId="0" borderId="0" xfId="0" applyNumberFormat="1"/>
    <xf numFmtId="166" fontId="0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166" fontId="0" fillId="0" borderId="1" xfId="1" applyNumberFormat="1" applyFont="1" applyBorder="1"/>
    <xf numFmtId="166" fontId="1" fillId="3" borderId="1" xfId="1" applyNumberFormat="1" applyFont="1" applyFill="1" applyBorder="1" applyAlignment="1">
      <alignment horizontal="center"/>
    </xf>
    <xf numFmtId="166" fontId="0" fillId="0" borderId="1" xfId="1" applyNumberFormat="1" applyFont="1" applyFill="1" applyBorder="1"/>
    <xf numFmtId="166" fontId="0" fillId="0" borderId="0" xfId="1" applyNumberFormat="1" applyFont="1" applyBorder="1"/>
    <xf numFmtId="0" fontId="0" fillId="3" borderId="7" xfId="0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center" vertical="center" textRotation="90"/>
    </xf>
    <xf numFmtId="0" fontId="0" fillId="4" borderId="8" xfId="0" applyFill="1" applyBorder="1" applyAlignment="1">
      <alignment horizontal="center" vertical="center" textRotation="90"/>
    </xf>
    <xf numFmtId="0" fontId="0" fillId="6" borderId="7" xfId="0" applyFill="1" applyBorder="1" applyAlignment="1">
      <alignment horizontal="center" vertical="center" textRotation="90"/>
    </xf>
    <xf numFmtId="0" fontId="0" fillId="6" borderId="9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textRotation="90"/>
    </xf>
    <xf numFmtId="0" fontId="0" fillId="5" borderId="8" xfId="0" applyFill="1" applyBorder="1" applyAlignment="1">
      <alignment horizontal="center" vertical="center" textRotation="90"/>
    </xf>
    <xf numFmtId="0" fontId="0" fillId="5" borderId="9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0" fillId="7" borderId="3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0" fillId="6" borderId="8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0" fillId="6" borderId="2" xfId="0" applyFill="1" applyBorder="1" applyAlignment="1">
      <alignment horizontal="center" vertical="center" textRotation="90"/>
    </xf>
    <xf numFmtId="0" fontId="0" fillId="6" borderId="3" xfId="0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2">
    <dxf>
      <numFmt numFmtId="166" formatCode="_(* #,##0_);_(* \(#,##0\);_(* &quot;-&quot;??_);_(@_)"/>
    </dxf>
    <dxf>
      <numFmt numFmtId="166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1266825</xdr:colOff>
      <xdr:row>1</xdr:row>
      <xdr:rowOff>85725</xdr:rowOff>
    </xdr:from>
    <xdr:to>
      <xdr:col>3</xdr:col>
      <xdr:colOff>855345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8325" y="276225"/>
          <a:ext cx="3181350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nathan12" refreshedDate="43877.950144444447" createdVersion="3" refreshedVersion="3" minRefreshableVersion="3" recordCount="484" xr:uid="{00000000-000A-0000-FFFF-FFFF00000000}">
  <cacheSource type="worksheet">
    <worksheetSource ref="A1:G485" sheet="Categorization"/>
  </cacheSource>
  <cacheFields count="7">
    <cacheField name="PALLET" numFmtId="0">
      <sharedItems containsString="0" containsBlank="1" containsNumber="1" containsInteger="1" minValue="1" maxValue="59"/>
    </cacheField>
    <cacheField name="DESCRIPTION" numFmtId="0">
      <sharedItems count="158">
        <s v="Procide-D Sterilizing Solution "/>
        <s v="Shilen "/>
        <s v="Allenun AG Gentle Border"/>
        <s v="Cavi Wipes "/>
        <s v="Moisturizing Uniderm Cream"/>
        <s v="Secura Foam Total Body Cleanser"/>
        <s v="Smith &amp; Nephew Secura Personal Cleanser 8 fl oz."/>
        <s v="Allevyn Gentle Border"/>
        <s v="Smith &amp; Nephew Secura Moisturizing Cleanser"/>
        <s v="Smith &amp; Nephew Alleryn Non Adhesive"/>
        <s v="Gel-Applipak"/>
        <s v="AG-Gentle Border"/>
        <s v="Covidien Shiley Inner Cannula"/>
        <s v="3M Attest Rapids Steam Plus"/>
        <s v="3M-Loban"/>
        <s v="Desinfecting Solution Metricide 28"/>
        <s v="Allevyn Adhesive Hydro Cellular"/>
        <s v="Cavi Wipes Desinfecting Towelettes"/>
        <s v="EmPower Dual Enzymatic Detergent Fragance Free"/>
        <s v="Acticoat - 7"/>
        <s v="INTERLINK SYSTEM"/>
        <s v="Dermal Wound Cleanser 8 fl oz."/>
        <s v="Solosite Wound Gel "/>
        <s v="Bd Safety-LoK 1 ml Insulin Syringe"/>
        <s v="Baxter Clear link System Continuo-Flo Solution Set with DOU-Vent Spike 106&quot; (2.7m), 3 Injection Sites "/>
        <s v="Kendall Splash Resistant Protective Gown"/>
        <s v="Smith &amp; Nephew Solosite Wound Gel 3 oz."/>
        <s v="Precision Glide Needle Dou-Vent"/>
        <s v="Allevyn Classic "/>
        <s v="BD Insyte Autoguard"/>
        <s v="XLT Cuffless Tracheostomy Tube"/>
        <s v="BD Vacunaiter 21G 3/8 Safety Lok Blood Collection Set"/>
        <s v="Allevyn Tracheostomy Foam Dressing"/>
        <s v="Adhesive HydroCellular"/>
        <s v="BD Insyte Autoguard 9x25 mm"/>
        <s v="BD Safety Lok 3ml Syringe 23Gx1 (0.6 mm x 25mm) Luer Lock Tip"/>
        <s v="Bd Safety-Lok Syringe 3 ml Luer-Lok "/>
        <s v="BD 10 ml Control Syringe Luer-Lok Tip "/>
        <s v="Cavi-Wipes XL 13-1150E"/>
        <s v="Monojet 20ml Syringe"/>
        <s v="Curity Cotton Prepping Balls, Medium"/>
        <s v="Curity Lodoform Packing Slip "/>
        <s v="Secura Antifungal Extra Thick 3.25 oz."/>
        <s v="Baxter Clear link System Continuo-Flo Solution Set  109&quot; (2.8m), 3 Luer Activated Valves  "/>
        <s v="Baxter Clear Link System Continu-Flo Solution set With DUO-VENT Spike 105&quot; (2.7m), 3 Luer  Activated Valves"/>
        <s v="Clear Link System Continu-Flo Solution set With DUO-VENT Spike 105&quot; (2.7m), 3 Luer  Activated Valves"/>
        <s v="Interlink System "/>
        <s v="Baxter Interlink System Continuo-Flo Solution Set 110&quot; (2.8m), 3 Injection Sites Male Luer Lock Adapter"/>
        <s v="Baxter Clear link System NON-DEHP Catheter Extension Set 7.9&quot; (20 cm) 0.46 ml"/>
        <s v="Intravia Container 500 ml"/>
        <s v="BD Vacunaiter 23G 3/8 Safety Lok Blood Collection Set"/>
        <s v="BD Safety - Lok PrecisionGlide Syringe 1 ml"/>
        <s v="Shiley Inner Canula XLT"/>
        <s v="Smith &amp; Nephew Prima Pore 7.2cmx5cm"/>
        <s v="Hypafix"/>
        <s v="Alginate Hydro Dressing "/>
        <s v="Shiley Inner Canula "/>
        <s v="BD Safety Intima"/>
        <s v="Shiley Inter-Cannula"/>
        <s v="Cavi-Cide"/>
        <s v="Covidien Web Col, Alcohol Prep 2 Ply. Medium"/>
        <s v="CURITY PLAIN PAILIN 2 STUIP 1/4&quot; X 15&quot; (0.6CM X 4.6CM) BANDE POUR TAMPONNEMENT"/>
        <s v="Covidien Telfa Non-Adherent Pads"/>
        <s v="Covidien Curity Adhesive Wound Closure Stips 1/4&quot;x1-1/2&quot;"/>
        <s v="Banish Appliance Deadorant 8 Oz"/>
        <s v="Secura Antifungal 2 Oz."/>
        <s v="Allevyn Gentle Border Lite"/>
        <s v="Covidien AMD Antimicrobial Drain Sponges"/>
        <s v="Smith &amp; Nephew Secura Moisturizing Cream 3 fl oz."/>
        <s v="Tinture of Benzoin"/>
        <s v="Smith &amp; Nephew Secura Moisturizing Lotion 8 fl oz."/>
        <s v="Allevy NON-Adhesive "/>
        <s v="Smith &amp; Nephew Secura Extra Protective Cream 7.75 oz. 219G"/>
        <s v="Secura protective ointment"/>
        <s v="Secura Cleanser"/>
        <s v="Cica-Care"/>
        <s v="Covidien Curity Baby Diapers, Size 2  12-18 lbs "/>
        <s v="Covidien Curity Baby Diapers, Size 7  41+ lbs "/>
        <s v="Covidien SharpSafety, Sharps Container 8 gallon "/>
        <s v="Monoject 60 ml Syringe Luer Lock Tip"/>
        <s v="BD Saf-T-Intima, Saf-T-Intima With Y 22GA 0.75in (0.9x19mm"/>
        <s v="Kendall Blue Wash Cloth 9-3/8&quot; X 13-1/2&quot; 23.8CMX34.3CM"/>
        <s v="Curity Gauze Sponges, 8 Ply 4&quot;x4&quot;"/>
        <s v="Curity Tampons Alcohol Prep, 2 Ply, Medium"/>
        <s v="Telfa Non-adherent pad prepack 8&quot;x3&quot;"/>
        <s v="Curity Baby Diapers Size 1, 8-14 lbs"/>
        <s v="Curity Baby Diapers Size 3, 16-28 lbs"/>
        <s v="Covidien Curity Baby Diapers, Size 5  22+ lbs "/>
        <s v="Covidien Curity Baby Diapers Size 6, 35+ lbs"/>
        <s v="Covidien Curity Baby Diapers, Size 4  22-37 lbs "/>
        <s v="Interlink system 16.4 cm, NON-DEHPT- Conector 6.5&quot; extension set"/>
        <s v="Baxter Solution Set Continu-Flo Set 105&quot; (2.7m)"/>
        <s v="Inter Link System  Solution set With DUO-VENT Spike 92&quot; (2.3m), Male Luer  lock Adapter"/>
        <s v="Smith &amp; Nephew Antifungal Greaseless 2 oz."/>
        <s v="Smith &amp; Nephew Secura Moisturizing Cleanser 8 fl oz."/>
        <s v="CLEAR LINK SYSTEM CONTINU-FLO 105&quot; (2.7 m) LUER LOCK VALVES"/>
        <s v="CLEAR LINK SYSTEM CONTINU-FLO 89&quot; (2.2m) INJECTION SITES"/>
        <s v="Baxter Interlink System"/>
        <s v="Bd Safety-Lok Syringe 3 ml Luer-Lok Tip with 25Gx5/8 (0.5mmx16mm)"/>
        <s v="1 ml TB Syringe"/>
        <s v="Bd Safety-Lok Syringe 3 ml Luer-Lok Tip with BD Precisicion Glide  Needle 22Gx1 (0.7mmx25mm)"/>
        <s v="Bd Safety-Lok Syringe 3 ml Luer-Lok Tip with 22Gx1-1/2 (0.7mmx40mm)"/>
        <s v="Smith &amp; Nephew Moisterized Washcloths"/>
        <s v="Kerliix Super Sponges Medium 6&quot;x6-3/4&quot;"/>
        <s v="Covidien Dover PVC Urethral Catheter 4FR/CH"/>
        <s v="BD PrecisionGlide Needle"/>
        <s v="Curity Compresse Abdominale 8&quot;x10&quot;"/>
        <s v="BD 1 ml TB Syringe Slip Tip With Intradernal  Bevel Nbeedle 26Gx3/8 (0.45 mmx 10mm)"/>
        <s v="Empower Detergent Enzymatic "/>
        <s v="Procide-D Plus "/>
        <s v="BD Precision Glide 18 G X 1 1.2MM X 25MM"/>
        <s v="Secura Total Body Cleanser 8.5 fl oz 250 ml"/>
        <s v="Covidien Kendall Stretch Bandage 1X75 2.5CM X 1.9M"/>
        <s v="Covidien Curity Alcohol Prep Pads"/>
        <s v="Covidien Kendall Skin Barrier Wipe"/>
        <s v="Covidien Bone Way"/>
        <s v="Precision Glide Needle"/>
        <s v="Allevyn Gentle border "/>
        <s v="Curity Abdominal pad"/>
        <s v="Shiley Inner-Cannula"/>
        <s v="Kangoro Epump + 1000 ml"/>
        <s v="Xeroform Gauze Strip"/>
        <s v="BD Catheter"/>
        <s v="Chemoplus low lint Towel"/>
        <s v="PrecisionGlide Needle"/>
        <s v="EmPower Dual Enzymatic Detergent"/>
        <s v="Covidien Pre Moistiend Washcloths"/>
        <s v="Allevyn Non Adhesive 4&quot;x4&quot;"/>
        <s v="Allevyn Non Adhesive "/>
        <s v="Secura Moisturizing Cream 6.5 fl oz."/>
        <s v="Monoject Syringe 60 ml"/>
        <s v="Hypafix 36x1"/>
        <s v="Baxter Intravia Container Empty"/>
        <s v="Stethoscope 3M Litmann"/>
        <s v="Secura Dimethicone Protectand 4 oz."/>
        <s v="3M Coban"/>
        <s v="3M Transpore"/>
        <s v="Secura Protective antment 159 g"/>
        <s v="Secura protective cream 2.75 oz."/>
        <s v="Comply Sterigage 3M"/>
        <s v="Kendall Covidien Pansement HydroColloide"/>
        <s v="Allevyn Non-Adhesive "/>
        <s v="3M Loban "/>
        <s v="Sterile Powder Free Gloves"/>
        <s v="Metri-Mist Natural Aromatic deodorizer "/>
        <s v="Cavicide"/>
        <s v="Medipore + Pad "/>
        <s v="BD Allergy Syringe Tray"/>
        <s v="Covidien Shiley Pediatric Tube Cuffless"/>
        <s v="Covidien Shiley Tracheostomy Inner Cannula"/>
        <s v="Coban 3M"/>
        <s v="BD SafetyGlide"/>
        <s v="Traspore"/>
        <s v="AngioCath Autogard"/>
        <s v="Covidien Kendall Hydrophilic Foam Dressing"/>
        <s v="Curity Covidien Plain Packing Strip"/>
        <s v="Vionexus Ethanol Solution"/>
        <s v="Alcohol Isopropanol 8.5 l"/>
      </sharedItems>
    </cacheField>
    <cacheField name="SKU/REF" numFmtId="0">
      <sharedItems containsMixedTypes="1" containsNumber="1" containsInteger="1" minValue="1050" maxValue="8888492041" count="167">
        <n v="102860"/>
        <s v="8DCFS"/>
        <n v="66800452"/>
        <s v="13-1024"/>
        <s v="13-5100"/>
        <n v="443500"/>
        <n v="59430200"/>
        <n v="59430400"/>
        <n v="66800276"/>
        <n v="59430800"/>
        <n v="66027643"/>
        <n v="66027313"/>
        <n v="66800454"/>
        <s v="8Dic"/>
        <n v="41382"/>
        <s v="6650EZ"/>
        <n v="102800"/>
        <n v="66020043"/>
        <n v="131100"/>
        <n v="104400"/>
        <n v="20141"/>
        <s v="UR17E23135"/>
        <n v="59449200"/>
        <n v="244099"/>
        <n v="329464"/>
        <s v="2c6541"/>
        <s v="CT5101"/>
        <n v="449600"/>
        <n v="305176"/>
        <n v="902150"/>
        <n v="381412"/>
        <s v="60XLTUD"/>
        <n v="367281"/>
        <n v="66027640"/>
        <n v="66020044"/>
        <n v="381423"/>
        <n v="309594"/>
        <n v="309606"/>
        <n v="309695"/>
        <s v="18-1018PB"/>
        <n v="8881520657"/>
        <n v="2600"/>
        <n v="7832"/>
        <n v="59432900"/>
        <s v="2C8537"/>
        <s v="2C8541"/>
        <s v="2C8546"/>
        <s v="2C6519"/>
        <s v="2C7452"/>
        <s v="2C6537"/>
        <s v="2N8374"/>
        <n v="2138013"/>
        <n v="367283"/>
        <n v="305553"/>
        <s v="80XLT"/>
        <n v="7133"/>
        <n v="4216"/>
        <n v="59715000"/>
        <n v="9801"/>
        <s v="6DIC"/>
        <n v="387323"/>
        <n v="131624"/>
        <n v="6818"/>
        <n v="7631"/>
        <n v="1050"/>
        <s v="4DICFEN"/>
        <n v="9891"/>
        <n v="412100"/>
        <n v="59232800"/>
        <n v="660800834"/>
        <n v="7088"/>
        <n v="59431900"/>
        <n v="407000"/>
        <n v="59433400"/>
        <n v="66020093"/>
        <n v="59432500"/>
        <n v="59431500"/>
        <n v="5943800"/>
        <n v="66250707"/>
        <s v="80018A"/>
        <s v="80068A"/>
        <n v="8980"/>
        <n v="8881560125"/>
        <n v="383323"/>
        <n v="6360"/>
        <n v="2187"/>
        <n v="5750"/>
        <n v="1238"/>
        <s v="80008A"/>
        <s v="80028A"/>
        <s v="80048A"/>
        <s v="80058A"/>
        <s v="80038A"/>
        <s v="2N3328"/>
        <s v="2C6571"/>
        <s v="2C6419"/>
        <n v="59432800"/>
        <n v="59430900"/>
        <s v="ZE8541"/>
        <s v="ZE6519"/>
        <s v="2N8378"/>
        <s v="2C6546"/>
        <n v="309592"/>
        <n v="309626"/>
        <n v="309596"/>
        <n v="309593"/>
        <s v="5399SP"/>
        <n v="1167"/>
        <n v="8888492041"/>
        <n v="305122"/>
        <s v="9194A"/>
        <n v="309525"/>
        <n v="104100"/>
        <n v="103260"/>
        <n v="305195"/>
        <n v="59430300"/>
        <n v="2230"/>
        <n v="6560"/>
        <s v="B/W25G"/>
        <n v="305125"/>
        <n v="66800279"/>
        <n v="305106"/>
        <n v="668002276"/>
        <s v="91984A"/>
        <s v="CT5000"/>
        <s v="80XLTIN"/>
        <s v="4DIC"/>
        <n v="773656"/>
        <n v="8884433301"/>
        <n v="381433"/>
        <n v="381533"/>
        <s v="CT0014"/>
        <n v="305197"/>
        <s v="10-4100"/>
        <s v="5299SP"/>
        <n v="66927631"/>
        <n v="66927637"/>
        <n v="59432000"/>
        <n v="8881560141"/>
        <n v="4215"/>
        <n v="4217"/>
        <s v="2B8011"/>
        <n v="3128"/>
        <n v="59432200"/>
        <n v="1582"/>
        <s v="1527-1"/>
        <n v="59431600"/>
        <n v="59431200"/>
        <s v="1243A"/>
        <n v="55092"/>
        <s v="10-1158"/>
        <n v="381444"/>
        <s v="13-1000"/>
        <n v="3566"/>
        <n v="305536"/>
        <s v="50PED"/>
        <s v="6DCFS"/>
        <n v="1583"/>
        <n v="305916"/>
        <n v="15270"/>
        <n v="15271"/>
        <n v="381701"/>
        <n v="55544"/>
        <n v="7632"/>
        <n v="101800"/>
        <n v="101090"/>
        <n v="131024"/>
      </sharedItems>
    </cacheField>
    <cacheField name="DATE" numFmtId="0">
      <sharedItems containsDate="1" containsBlank="1" containsMixedTypes="1" minDate="2015-07-14T00:00:00" maxDate="3021-12-01T00:00:00"/>
    </cacheField>
    <cacheField name="LOTE" numFmtId="0">
      <sharedItems containsBlank="1" containsMixedTypes="1" containsNumber="1" containsInteger="1" minValue="1702" maxValue="70836651259"/>
    </cacheField>
    <cacheField name="TOTAL QTY" numFmtId="0">
      <sharedItems containsSemiMixedTypes="0" containsString="0" containsNumber="1" containsInteger="1" minValue="1" maxValue="216000"/>
    </cacheField>
    <cacheField name="BOXES" numFmtId="0">
      <sharedItems containsString="0" containsBlank="1" containsNumber="1" containsInteger="1" minValue="1" maxValue="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">
  <r>
    <n v="1"/>
    <x v="0"/>
    <x v="0"/>
    <m/>
    <m/>
    <n v="92"/>
    <m/>
  </r>
  <r>
    <n v="1"/>
    <x v="1"/>
    <x v="1"/>
    <m/>
    <m/>
    <n v="96"/>
    <m/>
  </r>
  <r>
    <n v="1"/>
    <x v="2"/>
    <x v="2"/>
    <m/>
    <m/>
    <n v="8"/>
    <m/>
  </r>
  <r>
    <n v="1"/>
    <x v="3"/>
    <x v="3"/>
    <m/>
    <m/>
    <n v="48"/>
    <m/>
  </r>
  <r>
    <n v="1"/>
    <x v="3"/>
    <x v="4"/>
    <m/>
    <m/>
    <n v="24"/>
    <m/>
  </r>
  <r>
    <n v="1"/>
    <x v="0"/>
    <x v="0"/>
    <m/>
    <m/>
    <n v="92"/>
    <m/>
  </r>
  <r>
    <n v="1"/>
    <x v="1"/>
    <x v="1"/>
    <m/>
    <m/>
    <n v="96"/>
    <m/>
  </r>
  <r>
    <n v="1"/>
    <x v="2"/>
    <x v="2"/>
    <m/>
    <m/>
    <n v="8"/>
    <m/>
  </r>
  <r>
    <n v="1"/>
    <x v="3"/>
    <x v="3"/>
    <m/>
    <m/>
    <n v="48"/>
    <m/>
  </r>
  <r>
    <n v="1"/>
    <x v="3"/>
    <x v="4"/>
    <m/>
    <m/>
    <n v="24"/>
    <m/>
  </r>
  <r>
    <n v="1"/>
    <x v="4"/>
    <x v="5"/>
    <d v="2018-12-01T00:00:00"/>
    <m/>
    <n v="936"/>
    <n v="39"/>
  </r>
  <r>
    <n v="1"/>
    <x v="5"/>
    <x v="6"/>
    <d v="2018-12-01T00:00:00"/>
    <m/>
    <n v="408"/>
    <n v="34"/>
  </r>
  <r>
    <n v="1"/>
    <x v="6"/>
    <x v="7"/>
    <d v="2019-12-19T00:00:00"/>
    <m/>
    <n v="24"/>
    <n v="1"/>
  </r>
  <r>
    <n v="1"/>
    <x v="7"/>
    <x v="8"/>
    <d v="2018-07-18T00:00:00"/>
    <m/>
    <n v="8"/>
    <n v="2"/>
  </r>
  <r>
    <n v="1"/>
    <x v="8"/>
    <x v="9"/>
    <d v="2017-02-17T00:00:00"/>
    <m/>
    <n v="96"/>
    <n v="4"/>
  </r>
  <r>
    <n v="1"/>
    <x v="9"/>
    <x v="10"/>
    <d v="2019-08-01T00:00:00"/>
    <m/>
    <n v="12"/>
    <n v="2"/>
  </r>
  <r>
    <n v="1"/>
    <x v="10"/>
    <x v="11"/>
    <d v="2018-07-01T00:00:00"/>
    <m/>
    <n v="8"/>
    <n v="2"/>
  </r>
  <r>
    <n v="1"/>
    <x v="11"/>
    <x v="12"/>
    <d v="2018-10-01T00:00:00"/>
    <m/>
    <n v="4"/>
    <n v="1"/>
  </r>
  <r>
    <n v="1"/>
    <x v="12"/>
    <x v="13"/>
    <d v="2019-04-01T00:00:00"/>
    <m/>
    <n v="2600"/>
    <n v="26"/>
  </r>
  <r>
    <n v="1"/>
    <x v="13"/>
    <x v="14"/>
    <d v="2017-11-01T00:00:00"/>
    <m/>
    <n v="256"/>
    <n v="4"/>
  </r>
  <r>
    <n v="1"/>
    <x v="14"/>
    <x v="15"/>
    <d v="2017-11-01T00:00:00"/>
    <m/>
    <n v="120"/>
    <n v="3"/>
  </r>
  <r>
    <n v="1"/>
    <x v="15"/>
    <x v="16"/>
    <d v="2018-08-01T00:00:00"/>
    <n v="163257"/>
    <n v="28"/>
    <m/>
  </r>
  <r>
    <n v="1"/>
    <x v="0"/>
    <x v="0"/>
    <d v="2018-08-01T00:00:00"/>
    <n v="161251"/>
    <n v="8"/>
    <m/>
  </r>
  <r>
    <n v="1"/>
    <x v="16"/>
    <x v="17"/>
    <d v="2019-11-01T00:00:00"/>
    <m/>
    <n v="24"/>
    <m/>
  </r>
  <r>
    <n v="1"/>
    <x v="17"/>
    <x v="18"/>
    <d v="2018-12-01T00:00:00"/>
    <s v="161338PA"/>
    <n v="12"/>
    <m/>
  </r>
  <r>
    <n v="1"/>
    <x v="18"/>
    <x v="19"/>
    <d v="2018-05-01T00:00:00"/>
    <m/>
    <n v="4"/>
    <m/>
  </r>
  <r>
    <n v="1"/>
    <x v="19"/>
    <x v="20"/>
    <d v="2019-07-01T00:00:00"/>
    <m/>
    <n v="6"/>
    <m/>
  </r>
  <r>
    <n v="2"/>
    <x v="20"/>
    <x v="21"/>
    <m/>
    <m/>
    <n v="2400"/>
    <n v="12"/>
  </r>
  <r>
    <n v="2"/>
    <x v="21"/>
    <x v="22"/>
    <d v="2020-01-01T00:00:00"/>
    <m/>
    <n v="12"/>
    <n v="1"/>
  </r>
  <r>
    <n v="2"/>
    <x v="22"/>
    <x v="23"/>
    <d v="2021-02-01T00:00:00"/>
    <m/>
    <n v="12"/>
    <n v="1"/>
  </r>
  <r>
    <n v="2"/>
    <x v="23"/>
    <x v="24"/>
    <d v="2022-03-01T00:00:00"/>
    <m/>
    <n v="500"/>
    <n v="1"/>
  </r>
  <r>
    <n v="2"/>
    <x v="24"/>
    <x v="25"/>
    <m/>
    <m/>
    <n v="480"/>
    <n v="10"/>
  </r>
  <r>
    <n v="2"/>
    <x v="25"/>
    <x v="26"/>
    <m/>
    <m/>
    <n v="150"/>
    <n v="6"/>
  </r>
  <r>
    <n v="2"/>
    <x v="26"/>
    <x v="27"/>
    <d v="2020-01-01T00:00:00"/>
    <m/>
    <n v="12"/>
    <n v="1"/>
  </r>
  <r>
    <n v="2"/>
    <x v="27"/>
    <x v="28"/>
    <d v="2022-03-01T00:00:00"/>
    <m/>
    <n v="1000"/>
    <n v="1"/>
  </r>
  <r>
    <n v="2"/>
    <x v="28"/>
    <x v="29"/>
    <m/>
    <m/>
    <n v="20"/>
    <n v="2"/>
  </r>
  <r>
    <n v="2"/>
    <x v="29"/>
    <x v="30"/>
    <d v="2020-04-01T00:00:00"/>
    <m/>
    <n v="150"/>
    <n v="1"/>
  </r>
  <r>
    <n v="2"/>
    <x v="12"/>
    <x v="13"/>
    <d v="2021-12-06T00:00:00"/>
    <m/>
    <n v="8"/>
    <n v="1"/>
  </r>
  <r>
    <n v="2"/>
    <x v="30"/>
    <x v="31"/>
    <m/>
    <m/>
    <n v="3"/>
    <m/>
  </r>
  <r>
    <n v="2"/>
    <x v="31"/>
    <x v="32"/>
    <m/>
    <m/>
    <n v="150"/>
    <m/>
  </r>
  <r>
    <n v="2"/>
    <x v="32"/>
    <x v="33"/>
    <d v="2020-01-01T00:00:00"/>
    <m/>
    <n v="80"/>
    <m/>
  </r>
  <r>
    <n v="2"/>
    <x v="33"/>
    <x v="34"/>
    <d v="2020-01-01T00:00:00"/>
    <m/>
    <n v="20"/>
    <m/>
  </r>
  <r>
    <n v="2"/>
    <x v="34"/>
    <x v="35"/>
    <d v="2020-02-01T00:00:00"/>
    <m/>
    <n v="600"/>
    <m/>
  </r>
  <r>
    <n v="3"/>
    <x v="35"/>
    <x v="36"/>
    <d v="2022-07-01T00:00:00"/>
    <m/>
    <n v="5600"/>
    <n v="8"/>
  </r>
  <r>
    <n v="3"/>
    <x v="36"/>
    <x v="37"/>
    <d v="2022-07-01T00:00:00"/>
    <m/>
    <n v="4800"/>
    <n v="6"/>
  </r>
  <r>
    <n v="3"/>
    <x v="37"/>
    <x v="38"/>
    <d v="2022-08-01T00:00:00"/>
    <m/>
    <n v="1300"/>
    <n v="13"/>
  </r>
  <r>
    <n v="3"/>
    <x v="38"/>
    <x v="39"/>
    <d v="2020-01-01T00:00:00"/>
    <m/>
    <n v="36"/>
    <n v="3"/>
  </r>
  <r>
    <n v="3"/>
    <x v="39"/>
    <x v="40"/>
    <m/>
    <m/>
    <n v="2100"/>
    <n v="7"/>
  </r>
  <r>
    <n v="3"/>
    <x v="40"/>
    <x v="41"/>
    <m/>
    <n v="7078"/>
    <n v="44000"/>
    <m/>
  </r>
  <r>
    <n v="3"/>
    <x v="40"/>
    <x v="41"/>
    <m/>
    <n v="7052"/>
    <n v="8000"/>
    <m/>
  </r>
  <r>
    <n v="3"/>
    <x v="40"/>
    <x v="41"/>
    <m/>
    <n v="7010"/>
    <n v="8000"/>
    <m/>
  </r>
  <r>
    <n v="4"/>
    <x v="41"/>
    <x v="42"/>
    <d v="2019-11-01T00:00:00"/>
    <m/>
    <n v="12"/>
    <m/>
  </r>
  <r>
    <n v="4"/>
    <x v="42"/>
    <x v="43"/>
    <d v="2019-08-01T00:00:00"/>
    <m/>
    <n v="36"/>
    <m/>
  </r>
  <r>
    <n v="4"/>
    <x v="43"/>
    <x v="44"/>
    <m/>
    <m/>
    <n v="2880"/>
    <m/>
  </r>
  <r>
    <n v="4"/>
    <x v="24"/>
    <x v="25"/>
    <m/>
    <m/>
    <n v="528"/>
    <m/>
  </r>
  <r>
    <n v="4"/>
    <x v="44"/>
    <x v="45"/>
    <m/>
    <m/>
    <n v="192"/>
    <m/>
  </r>
  <r>
    <n v="4"/>
    <x v="45"/>
    <x v="46"/>
    <m/>
    <m/>
    <n v="288"/>
    <m/>
  </r>
  <r>
    <n v="4"/>
    <x v="46"/>
    <x v="47"/>
    <m/>
    <m/>
    <n v="192"/>
    <m/>
  </r>
  <r>
    <n v="4"/>
    <x v="46"/>
    <x v="48"/>
    <m/>
    <m/>
    <n v="144"/>
    <m/>
  </r>
  <r>
    <n v="4"/>
    <x v="47"/>
    <x v="49"/>
    <m/>
    <m/>
    <n v="432"/>
    <m/>
  </r>
  <r>
    <n v="4"/>
    <x v="48"/>
    <x v="50"/>
    <m/>
    <m/>
    <n v="100"/>
    <m/>
  </r>
  <r>
    <n v="4"/>
    <x v="49"/>
    <x v="51"/>
    <m/>
    <m/>
    <n v="96"/>
    <m/>
  </r>
  <r>
    <n v="4"/>
    <x v="50"/>
    <x v="52"/>
    <d v="2019-08-01T00:00:00"/>
    <m/>
    <n v="200"/>
    <m/>
  </r>
  <r>
    <n v="4"/>
    <x v="34"/>
    <x v="35"/>
    <d v="2019-09-01T00:00:00"/>
    <m/>
    <n v="200"/>
    <m/>
  </r>
  <r>
    <n v="4"/>
    <x v="51"/>
    <x v="53"/>
    <m/>
    <m/>
    <n v="800"/>
    <m/>
  </r>
  <r>
    <n v="5"/>
    <x v="52"/>
    <x v="54"/>
    <d v="2020-05-01T00:00:00"/>
    <m/>
    <n v="140"/>
    <m/>
  </r>
  <r>
    <n v="5"/>
    <x v="53"/>
    <x v="55"/>
    <d v="2020-05-01T00:00:00"/>
    <m/>
    <n v="3600"/>
    <m/>
  </r>
  <r>
    <n v="5"/>
    <x v="54"/>
    <x v="56"/>
    <d v="2021-05-01T00:00:00"/>
    <m/>
    <n v="108"/>
    <m/>
  </r>
  <r>
    <n v="5"/>
    <x v="21"/>
    <x v="57"/>
    <m/>
    <m/>
    <n v="120"/>
    <m/>
  </r>
  <r>
    <n v="5"/>
    <x v="39"/>
    <x v="40"/>
    <m/>
    <m/>
    <n v="600"/>
    <m/>
  </r>
  <r>
    <n v="5"/>
    <x v="55"/>
    <x v="58"/>
    <m/>
    <m/>
    <n v="250"/>
    <m/>
  </r>
  <r>
    <n v="5"/>
    <x v="34"/>
    <x v="35"/>
    <d v="2021-10-31T00:00:00"/>
    <m/>
    <n v="200"/>
    <m/>
  </r>
  <r>
    <n v="5"/>
    <x v="56"/>
    <x v="59"/>
    <d v="2022-05-01T00:00:00"/>
    <m/>
    <n v="100"/>
    <m/>
  </r>
  <r>
    <n v="5"/>
    <x v="57"/>
    <x v="60"/>
    <d v="2021-04-01T00:00:00"/>
    <m/>
    <n v="350"/>
    <m/>
  </r>
  <r>
    <n v="6"/>
    <x v="58"/>
    <x v="59"/>
    <d v="2022-02-01T00:00:00"/>
    <m/>
    <n v="20"/>
    <m/>
  </r>
  <r>
    <n v="6"/>
    <x v="59"/>
    <x v="61"/>
    <d v="2020-04-01T00:00:00"/>
    <m/>
    <n v="10"/>
    <m/>
  </r>
  <r>
    <n v="6"/>
    <x v="31"/>
    <x v="32"/>
    <d v="2020-06-01T00:00:00"/>
    <m/>
    <n v="200"/>
    <m/>
  </r>
  <r>
    <n v="6"/>
    <x v="60"/>
    <x v="62"/>
    <d v="2022-02-01T00:00:00"/>
    <m/>
    <n v="216000"/>
    <m/>
  </r>
  <r>
    <n v="6"/>
    <x v="61"/>
    <x v="63"/>
    <d v="2022-10-01T00:00:00"/>
    <m/>
    <n v="408"/>
    <m/>
  </r>
  <r>
    <n v="6"/>
    <x v="62"/>
    <x v="64"/>
    <d v="2021-11-01T00:00:00"/>
    <s v="16L165562"/>
    <n v="10800"/>
    <m/>
  </r>
  <r>
    <n v="6"/>
    <x v="58"/>
    <x v="65"/>
    <d v="2021-11-01T00:00:00"/>
    <s v="160004J2X"/>
    <n v="200"/>
    <m/>
  </r>
  <r>
    <n v="7"/>
    <x v="41"/>
    <x v="42"/>
    <d v="2019-11-01T00:00:00"/>
    <s v="17M144062"/>
    <n v="82"/>
    <m/>
  </r>
  <r>
    <n v="7"/>
    <x v="63"/>
    <x v="66"/>
    <d v="2019-11-01T00:00:00"/>
    <s v="LX13121"/>
    <n v="3600"/>
    <m/>
  </r>
  <r>
    <n v="7"/>
    <x v="64"/>
    <x v="67"/>
    <d v="2016-09-01T00:00:00"/>
    <n v="51553"/>
    <n v="30"/>
    <m/>
  </r>
  <r>
    <n v="7"/>
    <x v="65"/>
    <x v="68"/>
    <d v="2019-10-01T00:00:00"/>
    <n v="258040"/>
    <n v="132"/>
    <m/>
  </r>
  <r>
    <n v="7"/>
    <x v="9"/>
    <x v="10"/>
    <d v="2019-06-01T00:00:00"/>
    <n v="201623"/>
    <n v="120"/>
    <m/>
  </r>
  <r>
    <n v="7"/>
    <x v="66"/>
    <x v="69"/>
    <d v="2019-12-01T00:00:00"/>
    <n v="201751"/>
    <n v="120"/>
    <m/>
  </r>
  <r>
    <n v="7"/>
    <x v="67"/>
    <x v="70"/>
    <d v="2019-12-12T00:00:00"/>
    <s v="16M034562"/>
    <n v="600"/>
    <m/>
  </r>
  <r>
    <n v="7"/>
    <x v="2"/>
    <x v="2"/>
    <d v="2019-11-01T00:00:00"/>
    <n v="2017"/>
    <n v="80"/>
    <m/>
  </r>
  <r>
    <n v="7"/>
    <x v="68"/>
    <x v="71"/>
    <d v="2019-09-12T00:00:00"/>
    <n v="250142"/>
    <n v="96"/>
    <m/>
  </r>
  <r>
    <n v="7"/>
    <x v="2"/>
    <x v="2"/>
    <d v="2018-10-01T00:00:00"/>
    <m/>
    <n v="40"/>
    <m/>
  </r>
  <r>
    <n v="7"/>
    <x v="69"/>
    <x v="72"/>
    <d v="2018-04-01T00:00:00"/>
    <m/>
    <n v="84"/>
    <m/>
  </r>
  <r>
    <n v="7"/>
    <x v="70"/>
    <x v="73"/>
    <d v="2019-01-01T00:00:00"/>
    <m/>
    <n v="768"/>
    <m/>
  </r>
  <r>
    <n v="7"/>
    <x v="71"/>
    <x v="74"/>
    <d v="2019-03-01T00:00:00"/>
    <m/>
    <n v="120"/>
    <m/>
  </r>
  <r>
    <n v="7"/>
    <x v="4"/>
    <x v="5"/>
    <d v="2018-12-12T00:00:00"/>
    <m/>
    <n v="288"/>
    <m/>
  </r>
  <r>
    <n v="7"/>
    <x v="72"/>
    <x v="75"/>
    <d v="2019-12-12T00:00:00"/>
    <m/>
    <n v="12"/>
    <m/>
  </r>
  <r>
    <n v="7"/>
    <x v="73"/>
    <x v="76"/>
    <d v="2019-11-01T00:00:00"/>
    <m/>
    <n v="24"/>
    <m/>
  </r>
  <r>
    <n v="7"/>
    <x v="5"/>
    <x v="6"/>
    <d v="2018-11-01T00:00:00"/>
    <m/>
    <n v="24"/>
    <m/>
  </r>
  <r>
    <n v="7"/>
    <x v="74"/>
    <x v="77"/>
    <d v="2017-02-01T00:00:00"/>
    <m/>
    <n v="24"/>
    <m/>
  </r>
  <r>
    <n v="7"/>
    <x v="75"/>
    <x v="78"/>
    <d v="2018-08-01T00:00:00"/>
    <m/>
    <n v="40"/>
    <m/>
  </r>
  <r>
    <n v="7"/>
    <x v="72"/>
    <x v="75"/>
    <d v="2019-12-12T00:00:00"/>
    <n v="370262"/>
    <n v="24"/>
    <m/>
  </r>
  <r>
    <n v="8"/>
    <x v="36"/>
    <x v="37"/>
    <d v="2022-08-01T00:00:00"/>
    <m/>
    <n v="25600"/>
    <m/>
  </r>
  <r>
    <n v="8"/>
    <x v="35"/>
    <x v="36"/>
    <d v="2022-09-01T00:00:00"/>
    <m/>
    <n v="3200"/>
    <m/>
  </r>
  <r>
    <n v="9"/>
    <x v="35"/>
    <x v="36"/>
    <d v="2022-11-01T00:00:00"/>
    <m/>
    <n v="24000"/>
    <m/>
  </r>
  <r>
    <n v="10"/>
    <x v="76"/>
    <x v="79"/>
    <m/>
    <n v="21163212"/>
    <n v="2720"/>
    <m/>
  </r>
  <r>
    <n v="10"/>
    <x v="77"/>
    <x v="80"/>
    <m/>
    <n v="12463233"/>
    <n v="1280"/>
    <m/>
  </r>
  <r>
    <n v="10"/>
    <x v="78"/>
    <x v="81"/>
    <m/>
    <s v="(10)17E18863"/>
    <n v="30"/>
    <m/>
  </r>
  <r>
    <n v="10"/>
    <x v="79"/>
    <x v="82"/>
    <m/>
    <s v="732519X"/>
    <n v="400"/>
    <m/>
  </r>
  <r>
    <n v="10"/>
    <x v="80"/>
    <x v="83"/>
    <d v="2021-04-30T00:00:00"/>
    <n v="7115938"/>
    <n v="600"/>
    <m/>
  </r>
  <r>
    <n v="10"/>
    <x v="50"/>
    <x v="52"/>
    <d v="2020-06-30T00:00:00"/>
    <s v="7F19A1"/>
    <n v="1600"/>
    <m/>
  </r>
  <r>
    <n v="10"/>
    <x v="50"/>
    <x v="52"/>
    <d v="2020-07-31T00:00:00"/>
    <s v="7G3122"/>
    <n v="200"/>
    <m/>
  </r>
  <r>
    <n v="10"/>
    <x v="31"/>
    <x v="32"/>
    <d v="2020-06-30T00:00:00"/>
    <s v="7F2222"/>
    <n v="200"/>
    <m/>
  </r>
  <r>
    <n v="11"/>
    <x v="81"/>
    <x v="84"/>
    <m/>
    <s v="16334G651250"/>
    <n v="500"/>
    <m/>
  </r>
  <r>
    <n v="11"/>
    <x v="81"/>
    <x v="84"/>
    <m/>
    <s v="16334G651251"/>
    <n v="1000"/>
    <m/>
  </r>
  <r>
    <n v="11"/>
    <x v="81"/>
    <x v="84"/>
    <m/>
    <s v="16334G651252"/>
    <n v="500"/>
    <m/>
  </r>
  <r>
    <n v="11"/>
    <x v="81"/>
    <x v="84"/>
    <m/>
    <s v="16334G651254"/>
    <n v="1500"/>
    <m/>
  </r>
  <r>
    <n v="11"/>
    <x v="81"/>
    <x v="84"/>
    <m/>
    <s v="16334G651256"/>
    <n v="500"/>
    <m/>
  </r>
  <r>
    <n v="11"/>
    <x v="81"/>
    <x v="84"/>
    <m/>
    <s v="16334G651257"/>
    <n v="1500"/>
    <m/>
  </r>
  <r>
    <n v="11"/>
    <x v="81"/>
    <x v="84"/>
    <m/>
    <s v="16334G651258"/>
    <n v="1000"/>
    <m/>
  </r>
  <r>
    <n v="11"/>
    <x v="81"/>
    <x v="84"/>
    <m/>
    <s v="16334G651259"/>
    <n v="500"/>
    <m/>
  </r>
  <r>
    <n v="11"/>
    <x v="81"/>
    <x v="84"/>
    <m/>
    <s v="16335G651701"/>
    <n v="500"/>
    <m/>
  </r>
  <r>
    <n v="11"/>
    <x v="81"/>
    <x v="84"/>
    <m/>
    <s v="16335G651702"/>
    <n v="500"/>
    <m/>
  </r>
  <r>
    <n v="11"/>
    <x v="82"/>
    <x v="85"/>
    <d v="2021-08-01T00:00:00"/>
    <s v="16H138562"/>
    <n v="2400"/>
    <m/>
  </r>
  <r>
    <n v="11"/>
    <x v="83"/>
    <x v="86"/>
    <m/>
    <s v="16M004162"/>
    <n v="24000"/>
    <m/>
  </r>
  <r>
    <n v="11"/>
    <x v="82"/>
    <x v="85"/>
    <d v="2021-12-01T00:00:00"/>
    <s v="16M104962"/>
    <n v="4800"/>
    <m/>
  </r>
  <r>
    <n v="11"/>
    <x v="81"/>
    <x v="84"/>
    <m/>
    <s v="17012G651311"/>
    <n v="500"/>
    <m/>
  </r>
  <r>
    <n v="11"/>
    <x v="81"/>
    <x v="84"/>
    <m/>
    <s v="17012G651312"/>
    <n v="500"/>
    <m/>
  </r>
  <r>
    <n v="11"/>
    <x v="81"/>
    <x v="84"/>
    <m/>
    <s v="17012G651314"/>
    <n v="1000"/>
    <m/>
  </r>
  <r>
    <n v="11"/>
    <x v="81"/>
    <x v="84"/>
    <m/>
    <s v="17012G651921"/>
    <n v="500"/>
    <m/>
  </r>
  <r>
    <n v="11"/>
    <x v="81"/>
    <x v="84"/>
    <m/>
    <s v="17012G651929"/>
    <n v="500"/>
    <m/>
  </r>
  <r>
    <n v="11"/>
    <x v="81"/>
    <x v="84"/>
    <m/>
    <s v="17012G651930"/>
    <n v="500"/>
    <m/>
  </r>
  <r>
    <n v="11"/>
    <x v="81"/>
    <x v="84"/>
    <m/>
    <s v="17012G651933"/>
    <n v="500"/>
    <m/>
  </r>
  <r>
    <n v="11"/>
    <x v="81"/>
    <x v="84"/>
    <m/>
    <s v="17012G651934"/>
    <n v="500"/>
    <m/>
  </r>
  <r>
    <n v="11"/>
    <x v="81"/>
    <x v="84"/>
    <m/>
    <s v="17083G651233"/>
    <n v="500"/>
    <m/>
  </r>
  <r>
    <n v="11"/>
    <x v="81"/>
    <x v="84"/>
    <m/>
    <s v="17083G651237"/>
    <n v="500"/>
    <m/>
  </r>
  <r>
    <n v="11"/>
    <x v="81"/>
    <x v="84"/>
    <m/>
    <s v="17083G651253"/>
    <n v="500"/>
    <m/>
  </r>
  <r>
    <n v="11"/>
    <x v="81"/>
    <x v="84"/>
    <m/>
    <s v="17083G651255"/>
    <n v="1000"/>
    <m/>
  </r>
  <r>
    <n v="11"/>
    <x v="81"/>
    <x v="84"/>
    <m/>
    <s v="17083G651256"/>
    <n v="500"/>
    <m/>
  </r>
  <r>
    <n v="11"/>
    <x v="81"/>
    <x v="84"/>
    <m/>
    <s v="17083G651301"/>
    <n v="500"/>
    <m/>
  </r>
  <r>
    <n v="11"/>
    <x v="81"/>
    <x v="84"/>
    <m/>
    <s v="17083G651304"/>
    <n v="1000"/>
    <m/>
  </r>
  <r>
    <n v="11"/>
    <x v="81"/>
    <x v="84"/>
    <m/>
    <s v="17083G651305"/>
    <n v="500"/>
    <m/>
  </r>
  <r>
    <n v="11"/>
    <x v="81"/>
    <x v="84"/>
    <m/>
    <s v="17083G651306"/>
    <n v="1000"/>
    <m/>
  </r>
  <r>
    <n v="11"/>
    <x v="81"/>
    <x v="84"/>
    <m/>
    <s v="17083G651307"/>
    <n v="500"/>
    <m/>
  </r>
  <r>
    <n v="11"/>
    <x v="81"/>
    <x v="84"/>
    <m/>
    <s v="17083G651309"/>
    <n v="500"/>
    <m/>
  </r>
  <r>
    <n v="11"/>
    <x v="81"/>
    <x v="84"/>
    <m/>
    <s v="17083G651311"/>
    <n v="500"/>
    <m/>
  </r>
  <r>
    <n v="11"/>
    <x v="84"/>
    <x v="87"/>
    <d v="2022-11-01T00:00:00"/>
    <s v="17LO16662"/>
    <n v="6000"/>
    <m/>
  </r>
  <r>
    <n v="11"/>
    <x v="84"/>
    <x v="87"/>
    <d v="2023-01-03T00:00:00"/>
    <s v="17LO16662"/>
    <n v="1200"/>
    <m/>
  </r>
  <r>
    <n v="12"/>
    <x v="85"/>
    <x v="88"/>
    <m/>
    <n v="21162791"/>
    <n v="2880"/>
    <m/>
  </r>
  <r>
    <n v="12"/>
    <x v="86"/>
    <x v="89"/>
    <m/>
    <n v="20962751"/>
    <n v="448"/>
    <m/>
  </r>
  <r>
    <n v="12"/>
    <x v="87"/>
    <x v="90"/>
    <m/>
    <n v="20570372"/>
    <n v="1760"/>
    <m/>
  </r>
  <r>
    <n v="12"/>
    <x v="88"/>
    <x v="91"/>
    <m/>
    <n v="20163412"/>
    <n v="1296"/>
    <m/>
  </r>
  <r>
    <n v="12"/>
    <x v="77"/>
    <x v="80"/>
    <m/>
    <n v="12463232"/>
    <n v="256"/>
    <m/>
  </r>
  <r>
    <n v="13"/>
    <x v="85"/>
    <x v="88"/>
    <m/>
    <n v="21162791"/>
    <n v="3840"/>
    <m/>
  </r>
  <r>
    <n v="13"/>
    <x v="86"/>
    <x v="89"/>
    <m/>
    <n v="20962612"/>
    <n v="1488"/>
    <m/>
  </r>
  <r>
    <n v="13"/>
    <x v="89"/>
    <x v="92"/>
    <m/>
    <n v="20963391"/>
    <n v="2304"/>
    <m/>
  </r>
  <r>
    <n v="14"/>
    <x v="36"/>
    <x v="37"/>
    <d v="2022-10-31T00:00:00"/>
    <n v="7299860"/>
    <n v="2400"/>
    <m/>
  </r>
  <r>
    <n v="15"/>
    <x v="40"/>
    <x v="41"/>
    <m/>
    <n v="7052"/>
    <n v="160000"/>
    <m/>
  </r>
  <r>
    <n v="16"/>
    <x v="90"/>
    <x v="93"/>
    <m/>
    <s v="UR15514020"/>
    <n v="600"/>
    <m/>
  </r>
  <r>
    <n v="16"/>
    <x v="91"/>
    <x v="94"/>
    <m/>
    <s v="R15H29039"/>
    <n v="192"/>
    <m/>
  </r>
  <r>
    <n v="16"/>
    <x v="43"/>
    <x v="44"/>
    <d v="2016-04-22T00:00:00"/>
    <s v="R16D21125"/>
    <n v="1776"/>
    <m/>
  </r>
  <r>
    <n v="16"/>
    <x v="47"/>
    <x v="49"/>
    <m/>
    <s v="SR16A17061  SR16A27045"/>
    <n v="2736"/>
    <m/>
  </r>
  <r>
    <n v="16"/>
    <x v="44"/>
    <x v="45"/>
    <d v="2015-09-15T00:00:00"/>
    <s v="R15I14096"/>
    <n v="240"/>
    <m/>
  </r>
  <r>
    <n v="16"/>
    <x v="45"/>
    <x v="46"/>
    <m/>
    <s v="R16G19106"/>
    <n v="48"/>
    <m/>
  </r>
  <r>
    <n v="16"/>
    <x v="92"/>
    <x v="95"/>
    <m/>
    <s v="SR16C30086"/>
    <n v="48"/>
    <m/>
  </r>
  <r>
    <n v="17"/>
    <x v="76"/>
    <x v="79"/>
    <m/>
    <s v="IG14523480 16470211"/>
    <n v="4896"/>
    <m/>
  </r>
  <r>
    <n v="17"/>
    <x v="89"/>
    <x v="92"/>
    <m/>
    <s v="IG14542480 01230556"/>
    <n v="1920"/>
    <m/>
  </r>
  <r>
    <n v="17"/>
    <x v="87"/>
    <x v="90"/>
    <m/>
    <s v="IG1455280 19050604"/>
    <n v="176"/>
    <m/>
  </r>
  <r>
    <n v="17"/>
    <x v="63"/>
    <x v="66"/>
    <d v="2020-10-01T00:00:00"/>
    <s v="KY26111"/>
    <n v="7200"/>
    <m/>
  </r>
  <r>
    <n v="17"/>
    <x v="77"/>
    <x v="80"/>
    <m/>
    <s v="IG14571681 17220553"/>
    <n v="512"/>
    <m/>
  </r>
  <r>
    <n v="17"/>
    <x v="60"/>
    <x v="62"/>
    <m/>
    <s v="17B116362"/>
    <n v="52000"/>
    <m/>
  </r>
  <r>
    <n v="18"/>
    <x v="72"/>
    <x v="75"/>
    <d v="2019-12-12T00:00:00"/>
    <n v="370262"/>
    <n v="96"/>
    <m/>
  </r>
  <r>
    <n v="18"/>
    <x v="8"/>
    <x v="9"/>
    <d v="2017-02-01T00:00:00"/>
    <n v="52251"/>
    <n v="120"/>
    <m/>
  </r>
  <r>
    <n v="18"/>
    <x v="9"/>
    <x v="10"/>
    <d v="2019-08-01T00:00:00"/>
    <n v="201635"/>
    <n v="6"/>
    <m/>
  </r>
  <r>
    <n v="18"/>
    <x v="93"/>
    <x v="96"/>
    <d v="2019-08-01T00:00:00"/>
    <n v="258039"/>
    <n v="36"/>
    <m/>
  </r>
  <r>
    <n v="18"/>
    <x v="94"/>
    <x v="97"/>
    <d v="2017-02-01T00:00:00"/>
    <n v="52255"/>
    <n v="24"/>
    <m/>
  </r>
  <r>
    <n v="19"/>
    <x v="95"/>
    <x v="98"/>
    <m/>
    <s v="R17F10072"/>
    <n v="2544"/>
    <m/>
  </r>
  <r>
    <n v="19"/>
    <x v="96"/>
    <x v="99"/>
    <m/>
    <s v="R17C09048"/>
    <n v="192"/>
    <m/>
  </r>
  <r>
    <n v="19"/>
    <x v="43"/>
    <x v="44"/>
    <m/>
    <s v="R1606106"/>
    <n v="1296"/>
    <m/>
  </r>
  <r>
    <n v="20"/>
    <x v="35"/>
    <x v="36"/>
    <d v="2022-11-01T00:00:00"/>
    <n v="7338974"/>
    <n v="16000"/>
    <m/>
  </r>
  <r>
    <n v="21"/>
    <x v="35"/>
    <x v="36"/>
    <d v="2022-11-01T00:00:00"/>
    <m/>
    <n v="19200"/>
    <m/>
  </r>
  <r>
    <n v="22"/>
    <x v="91"/>
    <x v="94"/>
    <d v="2017-02-01T00:00:00"/>
    <m/>
    <n v="1632"/>
    <m/>
  </r>
  <r>
    <n v="22"/>
    <x v="46"/>
    <x v="100"/>
    <d v="2016-06-01T00:00:00"/>
    <m/>
    <n v="100"/>
    <m/>
  </r>
  <r>
    <n v="22"/>
    <x v="92"/>
    <x v="95"/>
    <d v="2015-08-01T00:00:00"/>
    <m/>
    <n v="384"/>
    <m/>
  </r>
  <r>
    <n v="22"/>
    <x v="43"/>
    <x v="44"/>
    <d v="2016-11-01T00:00:00"/>
    <m/>
    <n v="144"/>
    <m/>
  </r>
  <r>
    <n v="22"/>
    <x v="97"/>
    <x v="101"/>
    <m/>
    <s v="R16K24059"/>
    <n v="48"/>
    <m/>
  </r>
  <r>
    <n v="22"/>
    <x v="91"/>
    <x v="94"/>
    <m/>
    <s v="R15H29039"/>
    <n v="240"/>
    <m/>
  </r>
  <r>
    <n v="22"/>
    <x v="90"/>
    <x v="93"/>
    <d v="2016-07-01T00:00:00"/>
    <m/>
    <n v="200"/>
    <m/>
  </r>
  <r>
    <n v="23"/>
    <x v="0"/>
    <x v="0"/>
    <d v="2018-08-01T00:00:00"/>
    <s v="16-1251"/>
    <n v="144"/>
    <m/>
  </r>
  <r>
    <n v="24"/>
    <x v="35"/>
    <x v="36"/>
    <d v="2022-10-01T00:00:00"/>
    <n v="7302875"/>
    <n v="5600"/>
    <m/>
  </r>
  <r>
    <n v="24"/>
    <x v="36"/>
    <x v="37"/>
    <d v="2022-09-01T00:00:00"/>
    <n v="7268764"/>
    <n v="2400"/>
    <m/>
  </r>
  <r>
    <n v="24"/>
    <x v="98"/>
    <x v="102"/>
    <d v="2022-06-01T00:00:00"/>
    <n v="7199755"/>
    <n v="5600"/>
    <m/>
  </r>
  <r>
    <n v="24"/>
    <x v="37"/>
    <x v="38"/>
    <d v="2021-07-01T00:00:00"/>
    <n v="6204701"/>
    <n v="100"/>
    <m/>
  </r>
  <r>
    <n v="24"/>
    <x v="37"/>
    <x v="38"/>
    <d v="2022-09-01T00:00:00"/>
    <n v="7271662"/>
    <n v="500"/>
    <m/>
  </r>
  <r>
    <n v="24"/>
    <x v="99"/>
    <x v="103"/>
    <d v="2022-09-01T00:00:00"/>
    <n v="7302922"/>
    <n v="800"/>
    <m/>
  </r>
  <r>
    <n v="24"/>
    <x v="100"/>
    <x v="104"/>
    <d v="2022-08-01T00:00:00"/>
    <n v="7239783"/>
    <n v="800"/>
    <m/>
  </r>
  <r>
    <n v="24"/>
    <x v="101"/>
    <x v="105"/>
    <d v="2022-09-01T00:00:00"/>
    <n v="7266743"/>
    <n v="1600"/>
    <m/>
  </r>
  <r>
    <n v="25"/>
    <x v="35"/>
    <x v="36"/>
    <d v="2022-11-01T00:00:00"/>
    <n v="7338974"/>
    <n v="28800"/>
    <m/>
  </r>
  <r>
    <n v="26"/>
    <x v="102"/>
    <x v="106"/>
    <d v="2018-12-01T00:00:00"/>
    <n v="10969"/>
    <n v="88"/>
    <m/>
  </r>
  <r>
    <n v="26"/>
    <x v="102"/>
    <x v="106"/>
    <d v="2018-11-01T00:00:00"/>
    <n v="10837"/>
    <n v="36"/>
    <m/>
  </r>
  <r>
    <n v="27"/>
    <x v="87"/>
    <x v="90"/>
    <m/>
    <s v="IG14552280"/>
    <n v="88"/>
    <m/>
  </r>
  <r>
    <n v="27"/>
    <x v="88"/>
    <x v="91"/>
    <m/>
    <s v="IG14561880"/>
    <n v="240"/>
    <m/>
  </r>
  <r>
    <n v="27"/>
    <x v="85"/>
    <x v="88"/>
    <m/>
    <s v="IG14514081"/>
    <n v="1280"/>
    <m/>
  </r>
  <r>
    <n v="27"/>
    <x v="86"/>
    <x v="89"/>
    <m/>
    <s v="IG14532880"/>
    <n v="224"/>
    <m/>
  </r>
  <r>
    <n v="28"/>
    <x v="36"/>
    <x v="37"/>
    <d v="2022-10-01T00:00:00"/>
    <n v="7299860"/>
    <n v="24000"/>
    <m/>
  </r>
  <r>
    <n v="29"/>
    <x v="103"/>
    <x v="107"/>
    <m/>
    <s v="17F137162"/>
    <n v="2400"/>
    <m/>
  </r>
  <r>
    <n v="29"/>
    <x v="103"/>
    <x v="107"/>
    <m/>
    <s v="16L031462"/>
    <n v="6600"/>
    <m/>
  </r>
  <r>
    <n v="29"/>
    <x v="103"/>
    <x v="107"/>
    <m/>
    <s v="16M020162"/>
    <n v="600"/>
    <m/>
  </r>
  <r>
    <n v="29"/>
    <x v="103"/>
    <x v="107"/>
    <m/>
    <s v="17C007962"/>
    <n v="600"/>
    <m/>
  </r>
  <r>
    <n v="29"/>
    <x v="40"/>
    <x v="41"/>
    <m/>
    <n v="7170"/>
    <n v="52000"/>
    <m/>
  </r>
  <r>
    <n v="29"/>
    <x v="104"/>
    <x v="108"/>
    <m/>
    <s v="701783764X"/>
    <n v="4000"/>
    <m/>
  </r>
  <r>
    <n v="29"/>
    <x v="105"/>
    <x v="109"/>
    <m/>
    <n v="6339780"/>
    <n v="9000"/>
    <m/>
  </r>
  <r>
    <n v="29"/>
    <x v="79"/>
    <x v="82"/>
    <m/>
    <s v="732519X"/>
    <n v="200"/>
    <m/>
  </r>
  <r>
    <n v="29"/>
    <x v="106"/>
    <x v="110"/>
    <d v="2022-04-01T00:00:00"/>
    <s v="17D098762"/>
    <n v="216"/>
    <m/>
  </r>
  <r>
    <n v="30"/>
    <x v="35"/>
    <x v="36"/>
    <d v="2022-07-31T00:00:00"/>
    <n v="7239780"/>
    <n v="7200"/>
    <m/>
  </r>
  <r>
    <n v="30"/>
    <x v="36"/>
    <x v="37"/>
    <d v="2022-08-31T00:00:00"/>
    <n v="7239777"/>
    <n v="11900"/>
    <m/>
  </r>
  <r>
    <n v="30"/>
    <x v="101"/>
    <x v="105"/>
    <d v="3021-11-30T00:00:00"/>
    <n v="6334679"/>
    <n v="2400"/>
    <n v="28"/>
  </r>
  <r>
    <n v="30"/>
    <x v="98"/>
    <x v="102"/>
    <d v="3021-11-30T00:00:00"/>
    <n v="6334676"/>
    <n v="800"/>
    <n v="8"/>
  </r>
  <r>
    <n v="30"/>
    <x v="37"/>
    <x v="38"/>
    <d v="2022-03-31T00:00:00"/>
    <n v="7082972"/>
    <n v="200"/>
    <m/>
  </r>
  <r>
    <n v="30"/>
    <x v="107"/>
    <x v="111"/>
    <d v="2021-01-01T00:00:00"/>
    <n v="60206907"/>
    <n v="800"/>
    <m/>
  </r>
  <r>
    <n v="31"/>
    <x v="44"/>
    <x v="45"/>
    <d v="2016-10-31T00:00:00"/>
    <s v="R16J29019"/>
    <n v="192"/>
    <m/>
  </r>
  <r>
    <n v="31"/>
    <x v="24"/>
    <x v="25"/>
    <d v="2016-10-27T00:00:00"/>
    <s v="R16J26049"/>
    <n v="336"/>
    <m/>
  </r>
  <r>
    <n v="31"/>
    <x v="45"/>
    <x v="46"/>
    <d v="2016-03-09T00:00:00"/>
    <s v="R16I02074"/>
    <n v="144"/>
    <m/>
  </r>
  <r>
    <n v="31"/>
    <x v="43"/>
    <x v="44"/>
    <s v="22/4/2016"/>
    <s v="R16D21125"/>
    <n v="2304"/>
    <m/>
  </r>
  <r>
    <n v="31"/>
    <x v="44"/>
    <x v="45"/>
    <d v="2015-07-14T00:00:00"/>
    <s v="R15G13092"/>
    <n v="192"/>
    <m/>
  </r>
  <r>
    <n v="31"/>
    <x v="48"/>
    <x v="50"/>
    <m/>
    <s v="UR17E03103"/>
    <n v="100"/>
    <m/>
  </r>
  <r>
    <n v="31"/>
    <x v="47"/>
    <x v="49"/>
    <m/>
    <s v="SR16A27045"/>
    <n v="3984"/>
    <m/>
  </r>
  <r>
    <n v="32"/>
    <x v="36"/>
    <x v="37"/>
    <d v="2021-09-01T00:00:00"/>
    <n v="6277536"/>
    <n v="15200"/>
    <m/>
  </r>
  <r>
    <n v="32"/>
    <x v="35"/>
    <x v="36"/>
    <d v="2022-07-31T00:00:00"/>
    <n v="7211593"/>
    <n v="8000"/>
    <m/>
  </r>
  <r>
    <n v="32"/>
    <x v="100"/>
    <x v="104"/>
    <d v="2022-06-30T00:00:00"/>
    <n v="7193919"/>
    <n v="1600"/>
    <m/>
  </r>
  <r>
    <n v="32"/>
    <x v="98"/>
    <x v="102"/>
    <d v="2022-06-30T00:00:00"/>
    <n v="7199755"/>
    <n v="800"/>
    <m/>
  </r>
  <r>
    <n v="32"/>
    <x v="37"/>
    <x v="38"/>
    <d v="2021-07-01T00:00:00"/>
    <n v="6204701"/>
    <n v="1200"/>
    <m/>
  </r>
  <r>
    <m/>
    <x v="108"/>
    <x v="112"/>
    <d v="2018-11-01T00:00:00"/>
    <s v="17-1136"/>
    <n v="20"/>
    <m/>
  </r>
  <r>
    <n v="35"/>
    <x v="109"/>
    <x v="113"/>
    <d v="2018-09-01T00:00:00"/>
    <n v="16230"/>
    <n v="8"/>
    <m/>
  </r>
  <r>
    <n v="36"/>
    <x v="61"/>
    <x v="63"/>
    <d v="2022-10-01T00:00:00"/>
    <s v="17L125062"/>
    <n v="792"/>
    <m/>
  </r>
  <r>
    <m/>
    <x v="110"/>
    <x v="114"/>
    <d v="2021-07-01T00:00:00"/>
    <n v="6152995"/>
    <n v="91500"/>
    <m/>
  </r>
  <r>
    <n v="38"/>
    <x v="94"/>
    <x v="97"/>
    <d v="2017-02-01T00:00:00"/>
    <n v="52254"/>
    <n v="672"/>
    <m/>
  </r>
  <r>
    <n v="38"/>
    <x v="6"/>
    <x v="7"/>
    <d v="2019-12-01T00:00:00"/>
    <n v="52447"/>
    <n v="192"/>
    <m/>
  </r>
  <r>
    <n v="38"/>
    <x v="8"/>
    <x v="9"/>
    <d v="2019-02-01T00:00:00"/>
    <n v="52251"/>
    <n v="24"/>
    <m/>
  </r>
  <r>
    <n v="38"/>
    <x v="64"/>
    <x v="67"/>
    <d v="2016-09-01T00:00:00"/>
    <n v="51553"/>
    <n v="6"/>
    <m/>
  </r>
  <r>
    <n v="38"/>
    <x v="42"/>
    <x v="43"/>
    <d v="2019-08-01T00:00:00"/>
    <n v="260051"/>
    <n v="60"/>
    <m/>
  </r>
  <r>
    <n v="38"/>
    <x v="6"/>
    <x v="7"/>
    <d v="2020-01-01T00:00:00"/>
    <n v="52836"/>
    <n v="24"/>
    <m/>
  </r>
  <r>
    <n v="38"/>
    <x v="72"/>
    <x v="75"/>
    <m/>
    <m/>
    <n v="48"/>
    <m/>
  </r>
  <r>
    <n v="38"/>
    <x v="111"/>
    <x v="115"/>
    <d v="2020-02-01T00:00:00"/>
    <n v="52246"/>
    <n v="48"/>
    <m/>
  </r>
  <r>
    <n v="38"/>
    <x v="93"/>
    <x v="96"/>
    <m/>
    <m/>
    <n v="72"/>
    <m/>
  </r>
  <r>
    <n v="38"/>
    <x v="64"/>
    <x v="67"/>
    <d v="2016-09-01T00:00:00"/>
    <n v="51553"/>
    <n v="18"/>
    <m/>
  </r>
  <r>
    <n v="38"/>
    <x v="6"/>
    <x v="7"/>
    <d v="2020-01-01T00:00:00"/>
    <n v="52836"/>
    <n v="96"/>
    <m/>
  </r>
  <r>
    <n v="39"/>
    <x v="84"/>
    <x v="87"/>
    <d v="2022-11-01T00:00:00"/>
    <s v="17L016662"/>
    <n v="15600"/>
    <m/>
  </r>
  <r>
    <n v="39"/>
    <x v="82"/>
    <x v="85"/>
    <d v="2021-12-01T00:00:00"/>
    <s v="16M104962"/>
    <n v="7200"/>
    <m/>
  </r>
  <r>
    <n v="39"/>
    <x v="112"/>
    <x v="116"/>
    <m/>
    <s v="16IL023062"/>
    <n v="1152"/>
    <m/>
  </r>
  <r>
    <n v="39"/>
    <x v="81"/>
    <x v="84"/>
    <m/>
    <n v="170873065"/>
    <n v="500"/>
    <m/>
  </r>
  <r>
    <n v="39"/>
    <x v="103"/>
    <x v="107"/>
    <m/>
    <m/>
    <n v="1200"/>
    <m/>
  </r>
  <r>
    <n v="40"/>
    <x v="60"/>
    <x v="62"/>
    <m/>
    <s v="16M119762"/>
    <n v="4000"/>
    <m/>
  </r>
  <r>
    <n v="40"/>
    <x v="111"/>
    <x v="115"/>
    <d v="2020-02-01T00:00:00"/>
    <n v="52246"/>
    <n v="12"/>
    <m/>
  </r>
  <r>
    <n v="40"/>
    <x v="113"/>
    <x v="86"/>
    <s v="No Exp "/>
    <s v="17B177562"/>
    <n v="1100"/>
    <m/>
  </r>
  <r>
    <n v="40"/>
    <x v="112"/>
    <x v="116"/>
    <s v="No Exp "/>
    <s v="17A139162"/>
    <n v="1152"/>
    <m/>
  </r>
  <r>
    <n v="40"/>
    <x v="114"/>
    <x v="117"/>
    <s v="No Exp "/>
    <s v="16A109062"/>
    <n v="2000"/>
    <m/>
  </r>
  <r>
    <n v="40"/>
    <x v="103"/>
    <x v="107"/>
    <s v="No Exp "/>
    <s v="17C007862"/>
    <n v="6600"/>
    <m/>
  </r>
  <r>
    <n v="40"/>
    <x v="113"/>
    <x v="86"/>
    <s v="No Exp "/>
    <s v="16L081062"/>
    <n v="48000"/>
    <m/>
  </r>
  <r>
    <n v="40"/>
    <x v="48"/>
    <x v="50"/>
    <s v="No Exp "/>
    <s v="UR16K05017"/>
    <n v="50"/>
    <m/>
  </r>
  <r>
    <n v="41"/>
    <x v="115"/>
    <x v="118"/>
    <d v="2022-06-01T00:00:00"/>
    <n v="17071850"/>
    <n v="288"/>
    <m/>
  </r>
  <r>
    <n v="41"/>
    <x v="26"/>
    <x v="27"/>
    <d v="2021-02-01T00:00:00"/>
    <n v="244099"/>
    <n v="24"/>
    <m/>
  </r>
  <r>
    <n v="41"/>
    <x v="116"/>
    <x v="119"/>
    <d v="2021-06-01T00:00:00"/>
    <n v="6152950"/>
    <n v="1000"/>
    <m/>
  </r>
  <r>
    <n v="41"/>
    <x v="27"/>
    <x v="28"/>
    <d v="2021-10-01T00:00:00"/>
    <n v="6270898"/>
    <n v="1000"/>
    <m/>
  </r>
  <r>
    <n v="41"/>
    <x v="24"/>
    <x v="25"/>
    <m/>
    <s v="R16J26049"/>
    <n v="48"/>
    <m/>
  </r>
  <r>
    <n v="41"/>
    <x v="6"/>
    <x v="7"/>
    <d v="2020-01-01T00:00:00"/>
    <n v="52836"/>
    <n v="24"/>
    <m/>
  </r>
  <r>
    <n v="41"/>
    <x v="19"/>
    <x v="20"/>
    <d v="2019-07-01T00:00:00"/>
    <n v="1702"/>
    <n v="6"/>
    <m/>
  </r>
  <r>
    <n v="41"/>
    <x v="21"/>
    <x v="57"/>
    <m/>
    <n v="31388"/>
    <n v="10"/>
    <m/>
  </r>
  <r>
    <n v="41"/>
    <x v="78"/>
    <x v="81"/>
    <m/>
    <s v="17E18863"/>
    <n v="40"/>
    <m/>
  </r>
  <r>
    <n v="42"/>
    <x v="23"/>
    <x v="24"/>
    <d v="2022-03-01T00:00:00"/>
    <n v="7037983"/>
    <n v="3500"/>
    <m/>
  </r>
  <r>
    <n v="42"/>
    <x v="51"/>
    <x v="53"/>
    <d v="2021-12-01T00:00:00"/>
    <n v="6312607"/>
    <n v="4000"/>
    <m/>
  </r>
  <r>
    <n v="42"/>
    <x v="79"/>
    <x v="82"/>
    <m/>
    <s v="807418X"/>
    <n v="200"/>
    <m/>
  </r>
  <r>
    <n v="42"/>
    <x v="34"/>
    <x v="35"/>
    <d v="2020-02-01T00:00:00"/>
    <n v="7073895"/>
    <n v="400"/>
    <m/>
  </r>
  <r>
    <n v="42"/>
    <x v="32"/>
    <x v="33"/>
    <d v="2021-02-01T00:00:00"/>
    <n v="201809"/>
    <n v="240"/>
    <m/>
  </r>
  <r>
    <n v="42"/>
    <x v="31"/>
    <x v="32"/>
    <d v="2020-06-01T00:00:00"/>
    <s v="7F2222"/>
    <n v="200"/>
    <m/>
  </r>
  <r>
    <n v="42"/>
    <x v="117"/>
    <x v="120"/>
    <d v="2020-09-01T00:00:00"/>
    <n v="201736"/>
    <n v="80"/>
    <m/>
  </r>
  <r>
    <n v="42"/>
    <x v="110"/>
    <x v="114"/>
    <d v="2022-06-01T00:00:00"/>
    <n v="7139851"/>
    <n v="4000"/>
    <m/>
  </r>
  <r>
    <n v="42"/>
    <x v="105"/>
    <x v="121"/>
    <d v="2022-03-01T00:00:00"/>
    <n v="7058536"/>
    <n v="21000"/>
    <m/>
  </r>
  <r>
    <n v="42"/>
    <x v="26"/>
    <x v="27"/>
    <d v="2020-04-01T00:00:00"/>
    <n v="244095"/>
    <n v="12"/>
    <m/>
  </r>
  <r>
    <n v="42"/>
    <x v="111"/>
    <x v="115"/>
    <d v="2020-02-01T00:00:00"/>
    <n v="52246"/>
    <n v="36"/>
    <m/>
  </r>
  <r>
    <n v="42"/>
    <x v="33"/>
    <x v="34"/>
    <d v="2020-05-01T00:00:00"/>
    <n v="201722"/>
    <n v="160"/>
    <m/>
  </r>
  <r>
    <n v="42"/>
    <x v="16"/>
    <x v="17"/>
    <d v="2020-08-01T00:00:00"/>
    <n v="201735"/>
    <n v="560"/>
    <m/>
  </r>
  <r>
    <n v="42"/>
    <x v="117"/>
    <x v="122"/>
    <d v="2020-11-01T00:00:00"/>
    <n v="201745"/>
    <n v="120"/>
    <m/>
  </r>
  <r>
    <n v="42"/>
    <x v="77"/>
    <x v="80"/>
    <m/>
    <s v="IG14571681"/>
    <n v="156"/>
    <m/>
  </r>
  <r>
    <n v="42"/>
    <x v="118"/>
    <x v="123"/>
    <d v="2022-11-01T00:00:00"/>
    <s v="17K212962"/>
    <n v="216"/>
    <m/>
  </r>
  <r>
    <n v="42"/>
    <x v="25"/>
    <x v="124"/>
    <m/>
    <m/>
    <n v="390"/>
    <m/>
  </r>
  <r>
    <n v="43"/>
    <x v="87"/>
    <x v="90"/>
    <m/>
    <s v="IG14552280"/>
    <n v="1408"/>
    <m/>
  </r>
  <r>
    <n v="43"/>
    <x v="89"/>
    <x v="92"/>
    <m/>
    <s v="IG14542480"/>
    <n v="576"/>
    <m/>
  </r>
  <r>
    <n v="43"/>
    <x v="76"/>
    <x v="79"/>
    <m/>
    <s v="IG14523480"/>
    <n v="544"/>
    <m/>
  </r>
  <r>
    <n v="43"/>
    <x v="86"/>
    <x v="89"/>
    <m/>
    <s v="IG14532880"/>
    <n v="448"/>
    <m/>
  </r>
  <r>
    <n v="43"/>
    <x v="77"/>
    <x v="80"/>
    <m/>
    <s v="IG14571681"/>
    <n v="512"/>
    <m/>
  </r>
  <r>
    <n v="43"/>
    <x v="88"/>
    <x v="91"/>
    <m/>
    <s v="IG14561880"/>
    <n v="1296"/>
    <m/>
  </r>
  <r>
    <n v="43"/>
    <x v="36"/>
    <x v="37"/>
    <d v="2021-09-01T00:00:00"/>
    <n v="6277536"/>
    <n v="1600"/>
    <m/>
  </r>
  <r>
    <n v="43"/>
    <x v="40"/>
    <x v="41"/>
    <m/>
    <n v="7010"/>
    <n v="4000"/>
    <m/>
  </r>
  <r>
    <n v="43"/>
    <x v="119"/>
    <x v="125"/>
    <d v="2021-05-01T00:00:00"/>
    <s v="201605492X"/>
    <n v="100"/>
    <m/>
  </r>
  <r>
    <n v="43"/>
    <x v="119"/>
    <x v="59"/>
    <d v="2021-05-01T00:00:00"/>
    <s v="16CD928jZX"/>
    <n v="100"/>
    <m/>
  </r>
  <r>
    <n v="43"/>
    <x v="119"/>
    <x v="126"/>
    <d v="2021-03-01T00:00:00"/>
    <s v="16CD928jZX"/>
    <n v="100"/>
    <m/>
  </r>
  <r>
    <n v="43"/>
    <x v="104"/>
    <x v="108"/>
    <m/>
    <s v="627884964X"/>
    <n v="100"/>
    <m/>
  </r>
  <r>
    <n v="43"/>
    <x v="119"/>
    <x v="126"/>
    <d v="2021-03-01T00:00:00"/>
    <s v="16E040752X"/>
    <n v="100"/>
    <m/>
  </r>
  <r>
    <n v="44"/>
    <x v="60"/>
    <x v="62"/>
    <m/>
    <s v="16K125862"/>
    <n v="216000"/>
    <m/>
  </r>
  <r>
    <n v="44"/>
    <x v="120"/>
    <x v="127"/>
    <d v="2021-01-01T00:00:00"/>
    <n v="180400060"/>
    <n v="240"/>
    <m/>
  </r>
  <r>
    <n v="44"/>
    <x v="53"/>
    <x v="55"/>
    <d v="2021-05-01T00:00:00"/>
    <s v="1622B"/>
    <n v="1800"/>
    <m/>
  </r>
  <r>
    <n v="44"/>
    <x v="6"/>
    <x v="7"/>
    <d v="2021-01-01T00:00:00"/>
    <n v="52836"/>
    <n v="120"/>
    <m/>
  </r>
  <r>
    <n v="44"/>
    <x v="70"/>
    <x v="73"/>
    <d v="2020-01-01T00:00:00"/>
    <n v="266313"/>
    <n v="24"/>
    <m/>
  </r>
  <r>
    <n v="44"/>
    <x v="121"/>
    <x v="128"/>
    <d v="2020-02-01T00:00:00"/>
    <n v="8030901"/>
    <n v="400"/>
    <m/>
  </r>
  <r>
    <n v="44"/>
    <x v="63"/>
    <x v="66"/>
    <d v="2020-10-01T00:00:00"/>
    <s v="KY26121"/>
    <n v="10800"/>
    <m/>
  </r>
  <r>
    <n v="44"/>
    <x v="61"/>
    <x v="63"/>
    <d v="2022-10-01T00:00:00"/>
    <s v="17L125062"/>
    <n v="144"/>
    <m/>
  </r>
  <r>
    <n v="44"/>
    <x v="111"/>
    <x v="115"/>
    <d v="2020-02-01T00:00:00"/>
    <n v="52246"/>
    <n v="48"/>
    <m/>
  </r>
  <r>
    <n v="44"/>
    <x v="113"/>
    <x v="86"/>
    <m/>
    <s v="16M004162"/>
    <n v="4000"/>
    <m/>
  </r>
  <r>
    <n v="45"/>
    <x v="40"/>
    <x v="41"/>
    <m/>
    <n v="7012"/>
    <n v="160000"/>
    <m/>
  </r>
  <r>
    <n v="45"/>
    <x v="122"/>
    <x v="129"/>
    <d v="2020-08-01T00:00:00"/>
    <n v="7261884"/>
    <n v="200"/>
    <m/>
  </r>
  <r>
    <n v="45"/>
    <x v="122"/>
    <x v="30"/>
    <d v="2020-10-01T00:00:00"/>
    <n v="7317786"/>
    <n v="200"/>
    <m/>
  </r>
  <r>
    <n v="45"/>
    <x v="122"/>
    <x v="130"/>
    <d v="2020-08-01T00:00:00"/>
    <n v="7255972"/>
    <n v="600"/>
    <m/>
  </r>
  <r>
    <n v="45"/>
    <x v="123"/>
    <x v="131"/>
    <m/>
    <s v="714212X"/>
    <n v="600"/>
    <m/>
  </r>
  <r>
    <n v="45"/>
    <x v="105"/>
    <x v="109"/>
    <d v="2021-09-01T00:00:00"/>
    <n v="6207975"/>
    <n v="4000"/>
    <m/>
  </r>
  <r>
    <n v="45"/>
    <x v="105"/>
    <x v="121"/>
    <d v="2022-05-01T00:00:00"/>
    <n v="7111776"/>
    <n v="6000"/>
    <m/>
  </r>
  <r>
    <n v="45"/>
    <x v="110"/>
    <x v="114"/>
    <d v="2022-06-01T00:00:00"/>
    <n v="7139851"/>
    <n v="5000"/>
    <m/>
  </r>
  <r>
    <n v="45"/>
    <x v="124"/>
    <x v="132"/>
    <d v="2021-12-01T00:00:00"/>
    <n v="6298726"/>
    <n v="1000"/>
    <m/>
  </r>
  <r>
    <n v="45"/>
    <x v="51"/>
    <x v="53"/>
    <d v="2021-05-01T00:00:00"/>
    <n v="6110712"/>
    <n v="500"/>
    <m/>
  </r>
  <r>
    <n v="45"/>
    <x v="25"/>
    <x v="26"/>
    <m/>
    <m/>
    <n v="180"/>
    <m/>
  </r>
  <r>
    <n v="46"/>
    <x v="18"/>
    <x v="19"/>
    <d v="2018-02-01T00:00:00"/>
    <s v="16-1230"/>
    <n v="20"/>
    <m/>
  </r>
  <r>
    <n v="46"/>
    <x v="13"/>
    <x v="14"/>
    <d v="2017-11-01T00:00:00"/>
    <s v="2017-11 OD"/>
    <n v="256"/>
    <m/>
  </r>
  <r>
    <n v="46"/>
    <x v="9"/>
    <x v="10"/>
    <d v="2019-08-01T00:00:00"/>
    <n v="201635"/>
    <n v="180"/>
    <m/>
  </r>
  <r>
    <n v="46"/>
    <x v="8"/>
    <x v="9"/>
    <s v="No Exp"/>
    <n v="50165"/>
    <n v="144"/>
    <m/>
  </r>
  <r>
    <n v="46"/>
    <x v="72"/>
    <x v="75"/>
    <d v="2019-12-01T00:00:00"/>
    <n v="370262"/>
    <n v="36"/>
    <m/>
  </r>
  <r>
    <n v="46"/>
    <x v="125"/>
    <x v="133"/>
    <d v="2018-02-01T00:00:00"/>
    <s v="16-1238"/>
    <n v="8"/>
    <m/>
  </r>
  <r>
    <n v="46"/>
    <x v="68"/>
    <x v="71"/>
    <d v="2019-07-01T00:00:00"/>
    <n v="250140"/>
    <n v="72"/>
    <m/>
  </r>
  <r>
    <n v="46"/>
    <x v="93"/>
    <x v="96"/>
    <d v="2019-08-01T00:00:00"/>
    <n v="258039"/>
    <n v="12"/>
    <m/>
  </r>
  <r>
    <n v="46"/>
    <x v="67"/>
    <x v="70"/>
    <d v="2019-12-01T00:00:00"/>
    <s v="16M034562"/>
    <n v="600"/>
    <m/>
  </r>
  <r>
    <n v="46"/>
    <x v="50"/>
    <x v="52"/>
    <d v="2019-08-01T00:00:00"/>
    <s v="6H1791"/>
    <n v="200"/>
    <m/>
  </r>
  <r>
    <n v="46"/>
    <x v="70"/>
    <x v="73"/>
    <d v="2019-01-01T00:00:00"/>
    <n v="236311"/>
    <n v="32"/>
    <m/>
  </r>
  <r>
    <n v="46"/>
    <x v="126"/>
    <x v="134"/>
    <d v="2018-11-01T00:00:00"/>
    <n v="10837"/>
    <n v="3456"/>
    <m/>
  </r>
  <r>
    <n v="46"/>
    <x v="126"/>
    <x v="134"/>
    <d v="2018-12-01T00:00:00"/>
    <n v="10969"/>
    <n v="3840"/>
    <m/>
  </r>
  <r>
    <n v="46"/>
    <x v="127"/>
    <x v="135"/>
    <d v="2019-01-01T00:00:00"/>
    <n v="201630"/>
    <n v="130"/>
    <m/>
  </r>
  <r>
    <n v="46"/>
    <x v="7"/>
    <x v="8"/>
    <d v="2018-08-01T00:00:00"/>
    <n v="201632"/>
    <n v="40"/>
    <m/>
  </r>
  <r>
    <n v="46"/>
    <x v="73"/>
    <x v="76"/>
    <d v="2019-08-01T00:00:00"/>
    <n v="234514"/>
    <n v="24"/>
    <m/>
  </r>
  <r>
    <n v="46"/>
    <x v="68"/>
    <x v="71"/>
    <d v="2019-07-01T00:00:00"/>
    <n v="250140"/>
    <n v="24"/>
    <m/>
  </r>
  <r>
    <n v="46"/>
    <x v="21"/>
    <x v="22"/>
    <d v="2019-11-01T00:00:00"/>
    <n v="52292"/>
    <n v="12"/>
    <m/>
  </r>
  <r>
    <n v="46"/>
    <x v="6"/>
    <x v="7"/>
    <d v="2019-11-01T00:00:00"/>
    <n v="52445"/>
    <n v="24"/>
    <m/>
  </r>
  <r>
    <n v="46"/>
    <x v="94"/>
    <x v="97"/>
    <m/>
    <n v="52254"/>
    <n v="24"/>
    <m/>
  </r>
  <r>
    <n v="46"/>
    <x v="126"/>
    <x v="134"/>
    <d v="2018-11-01T00:00:00"/>
    <n v="10837"/>
    <n v="1728"/>
    <m/>
  </r>
  <r>
    <n v="46"/>
    <x v="126"/>
    <x v="134"/>
    <d v="2018-11-01T00:00:00"/>
    <n v="10880"/>
    <n v="768"/>
    <m/>
  </r>
  <r>
    <n v="46"/>
    <x v="128"/>
    <x v="136"/>
    <d v="2019-07-01T00:00:00"/>
    <n v="201630"/>
    <n v="70"/>
    <m/>
  </r>
  <r>
    <n v="46"/>
    <x v="93"/>
    <x v="96"/>
    <d v="2019-08-01T00:00:00"/>
    <n v="258039"/>
    <n v="12"/>
    <m/>
  </r>
  <r>
    <n v="46"/>
    <x v="42"/>
    <x v="43"/>
    <d v="2019-08-01T00:00:00"/>
    <n v="260051"/>
    <n v="12"/>
    <m/>
  </r>
  <r>
    <n v="46"/>
    <x v="129"/>
    <x v="137"/>
    <d v="2019-10-01T00:00:00"/>
    <n v="350144"/>
    <n v="12"/>
    <m/>
  </r>
  <r>
    <n v="47"/>
    <x v="103"/>
    <x v="107"/>
    <m/>
    <s v="16M020162"/>
    <n v="4200"/>
    <m/>
  </r>
  <r>
    <n v="47"/>
    <x v="130"/>
    <x v="138"/>
    <m/>
    <s v="806733X"/>
    <n v="400"/>
    <m/>
  </r>
  <r>
    <n v="47"/>
    <x v="79"/>
    <x v="82"/>
    <m/>
    <s v="732519X"/>
    <n v="4300"/>
    <m/>
  </r>
  <r>
    <n v="47"/>
    <x v="51"/>
    <x v="53"/>
    <d v="2020-12-01T00:00:00"/>
    <n v="5334634"/>
    <n v="500"/>
    <m/>
  </r>
  <r>
    <n v="47"/>
    <x v="24"/>
    <x v="25"/>
    <m/>
    <s v="R16J26049"/>
    <n v="528"/>
    <m/>
  </r>
  <r>
    <n v="47"/>
    <x v="60"/>
    <x v="62"/>
    <m/>
    <s v="16M119762"/>
    <n v="8000"/>
    <m/>
  </r>
  <r>
    <n v="47"/>
    <x v="131"/>
    <x v="139"/>
    <d v="2022-02-01T00:00:00"/>
    <n v="71140230"/>
    <n v="216"/>
    <m/>
  </r>
  <r>
    <n v="47"/>
    <x v="47"/>
    <x v="49"/>
    <m/>
    <s v="DR16L08076"/>
    <n v="48"/>
    <m/>
  </r>
  <r>
    <n v="48"/>
    <x v="48"/>
    <x v="50"/>
    <m/>
    <s v="UR16K08017"/>
    <n v="50"/>
    <m/>
  </r>
  <r>
    <n v="48"/>
    <x v="44"/>
    <x v="45"/>
    <m/>
    <s v="R16J29019"/>
    <n v="144"/>
    <m/>
  </r>
  <r>
    <n v="48"/>
    <x v="43"/>
    <x v="44"/>
    <m/>
    <s v="R17A14018"/>
    <n v="96"/>
    <m/>
  </r>
  <r>
    <n v="48"/>
    <x v="47"/>
    <x v="49"/>
    <m/>
    <s v="DR16L08076"/>
    <n v="48"/>
    <m/>
  </r>
  <r>
    <n v="48"/>
    <x v="24"/>
    <x v="25"/>
    <m/>
    <s v="R16J26049"/>
    <n v="1344"/>
    <m/>
  </r>
  <r>
    <n v="48"/>
    <x v="131"/>
    <x v="139"/>
    <d v="2022-02-01T00:00:00"/>
    <n v="71140230"/>
    <n v="36"/>
    <m/>
  </r>
  <r>
    <n v="48"/>
    <x v="79"/>
    <x v="82"/>
    <m/>
    <s v="732519X"/>
    <n v="100"/>
    <m/>
  </r>
  <r>
    <n v="48"/>
    <x v="60"/>
    <x v="62"/>
    <m/>
    <s v="16M119762"/>
    <n v="12000"/>
    <m/>
  </r>
  <r>
    <n v="48"/>
    <x v="40"/>
    <x v="41"/>
    <m/>
    <n v="7013"/>
    <n v="4000"/>
    <m/>
  </r>
  <r>
    <n v="48"/>
    <x v="54"/>
    <x v="140"/>
    <d v="2020-11-01T00:00:00"/>
    <n v="54920230"/>
    <n v="48"/>
    <m/>
  </r>
  <r>
    <n v="49"/>
    <x v="50"/>
    <x v="52"/>
    <d v="2020-07-01T00:00:00"/>
    <n v="793121"/>
    <n v="400"/>
    <m/>
  </r>
  <r>
    <n v="49"/>
    <x v="132"/>
    <x v="141"/>
    <s v="No Exp"/>
    <s v="DR-17B17019"/>
    <n v="48"/>
    <m/>
  </r>
  <r>
    <n v="49"/>
    <x v="81"/>
    <x v="84"/>
    <s v="No Exp"/>
    <s v="163356651-703"/>
    <n v="2500"/>
    <m/>
  </r>
  <r>
    <n v="49"/>
    <x v="6"/>
    <x v="7"/>
    <d v="2020-01-01T00:00:00"/>
    <n v="52836"/>
    <n v="24"/>
    <m/>
  </r>
  <r>
    <n v="49"/>
    <x v="53"/>
    <x v="55"/>
    <d v="2021-05-01T00:00:00"/>
    <s v="1622-B"/>
    <n v="1800"/>
    <m/>
  </r>
  <r>
    <n v="49"/>
    <x v="12"/>
    <x v="13"/>
    <d v="2021-01-01T00:00:00"/>
    <s v="16D0580J2X"/>
    <n v="100"/>
    <m/>
  </r>
  <r>
    <n v="49"/>
    <x v="35"/>
    <x v="36"/>
    <d v="2022-11-01T00:00:00"/>
    <n v="7338974"/>
    <n v="7200"/>
    <m/>
  </r>
  <r>
    <n v="49"/>
    <x v="37"/>
    <x v="38"/>
    <d v="2022-11-01T00:00:00"/>
    <n v="7321834"/>
    <n v="100"/>
    <m/>
  </r>
  <r>
    <n v="49"/>
    <x v="88"/>
    <x v="91"/>
    <s v="No Exp"/>
    <n v="1614561880"/>
    <n v="288"/>
    <m/>
  </r>
  <r>
    <n v="49"/>
    <x v="114"/>
    <x v="117"/>
    <s v="No Exp"/>
    <s v="16K219562"/>
    <n v="1000"/>
    <m/>
  </r>
  <r>
    <n v="49"/>
    <x v="103"/>
    <x v="107"/>
    <m/>
    <s v="16M020162"/>
    <n v="1200"/>
    <m/>
  </r>
  <r>
    <n v="49"/>
    <x v="133"/>
    <x v="142"/>
    <m/>
    <s v="21601EN"/>
    <n v="2"/>
    <m/>
  </r>
  <r>
    <n v="49"/>
    <x v="21"/>
    <x v="57"/>
    <m/>
    <n v="31388"/>
    <n v="300"/>
    <m/>
  </r>
  <r>
    <n v="50"/>
    <x v="40"/>
    <x v="41"/>
    <m/>
    <n v="7170"/>
    <n v="8000"/>
    <m/>
  </r>
  <r>
    <n v="50"/>
    <x v="81"/>
    <x v="84"/>
    <m/>
    <n v="70836651259"/>
    <n v="500"/>
    <m/>
  </r>
  <r>
    <n v="50"/>
    <x v="134"/>
    <x v="143"/>
    <d v="2020-03-01T00:00:00"/>
    <n v="53126"/>
    <n v="12"/>
    <m/>
  </r>
  <r>
    <n v="50"/>
    <x v="135"/>
    <x v="144"/>
    <d v="2020-07-01T00:00:00"/>
    <s v="2020-07JAN"/>
    <n v="108"/>
    <m/>
  </r>
  <r>
    <n v="50"/>
    <x v="136"/>
    <x v="145"/>
    <d v="2021-02-01T00:00:00"/>
    <s v="2021-02AB"/>
    <n v="240"/>
    <m/>
  </r>
  <r>
    <n v="50"/>
    <x v="105"/>
    <x v="121"/>
    <d v="2021-05-01T00:00:00"/>
    <n v="6105856"/>
    <n v="1000"/>
    <m/>
  </r>
  <r>
    <n v="50"/>
    <x v="105"/>
    <x v="109"/>
    <d v="2021-07-01T00:00:00"/>
    <n v="6152946"/>
    <n v="1000"/>
    <m/>
  </r>
  <r>
    <n v="50"/>
    <x v="104"/>
    <x v="108"/>
    <m/>
    <s v="701783764X"/>
    <n v="600"/>
    <m/>
  </r>
  <r>
    <n v="50"/>
    <x v="111"/>
    <x v="115"/>
    <d v="2020-02-01T00:00:00"/>
    <n v="52246"/>
    <n v="12"/>
    <m/>
  </r>
  <r>
    <n v="50"/>
    <x v="137"/>
    <x v="146"/>
    <d v="2020-01-01T00:00:00"/>
    <n v="434539"/>
    <n v="48"/>
    <m/>
  </r>
  <r>
    <n v="50"/>
    <x v="138"/>
    <x v="147"/>
    <d v="2020-11-01T00:00:00"/>
    <n v="326114"/>
    <n v="24"/>
    <m/>
  </r>
  <r>
    <n v="50"/>
    <x v="37"/>
    <x v="38"/>
    <d v="2021-11-01T00:00:00"/>
    <n v="6320708"/>
    <n v="8000"/>
    <m/>
  </r>
  <r>
    <n v="50"/>
    <x v="98"/>
    <x v="102"/>
    <d v="2021-09-01T00:00:00"/>
    <n v="6277525"/>
    <n v="800"/>
    <m/>
  </r>
  <r>
    <n v="50"/>
    <x v="135"/>
    <x v="144"/>
    <d v="2020-07-01T00:00:00"/>
    <s v="2020-07JAN"/>
    <n v="144"/>
    <m/>
  </r>
  <r>
    <n v="50"/>
    <x v="23"/>
    <x v="24"/>
    <m/>
    <n v="6291696"/>
    <n v="2000"/>
    <m/>
  </r>
  <r>
    <n v="50"/>
    <x v="139"/>
    <x v="148"/>
    <d v="2020-11-01T00:00:00"/>
    <s v="2020-11YW"/>
    <n v="4000"/>
    <m/>
  </r>
  <r>
    <n v="51"/>
    <x v="102"/>
    <x v="106"/>
    <d v="2018-11-01T00:00:00"/>
    <n v="10880"/>
    <n v="768"/>
    <n v="1"/>
  </r>
  <r>
    <n v="51"/>
    <x v="93"/>
    <x v="96"/>
    <d v="2019-08-01T00:00:00"/>
    <n v="258039"/>
    <n v="72"/>
    <n v="6"/>
  </r>
  <r>
    <n v="51"/>
    <x v="26"/>
    <x v="27"/>
    <d v="2021-02-01T00:00:00"/>
    <n v="244099"/>
    <n v="12"/>
    <n v="1"/>
  </r>
  <r>
    <n v="51"/>
    <x v="72"/>
    <x v="75"/>
    <d v="2019-12-01T00:00:00"/>
    <n v="370262"/>
    <n v="84"/>
    <n v="7"/>
  </r>
  <r>
    <n v="51"/>
    <x v="9"/>
    <x v="10"/>
    <d v="2019-08-01T00:00:00"/>
    <n v="201635"/>
    <n v="300"/>
    <n v="6"/>
  </r>
  <r>
    <n v="51"/>
    <x v="68"/>
    <x v="71"/>
    <d v="2019-07-01T00:00:00"/>
    <n v="250140"/>
    <n v="96"/>
    <n v="4"/>
  </r>
  <r>
    <n v="51"/>
    <x v="70"/>
    <x v="73"/>
    <d v="2017-02-01T00:00:00"/>
    <n v="266306"/>
    <n v="24"/>
    <n v="1"/>
  </r>
  <r>
    <n v="51"/>
    <x v="94"/>
    <x v="97"/>
    <d v="2017-02-01T00:00:00"/>
    <n v="52255"/>
    <n v="24"/>
    <n v="1"/>
  </r>
  <r>
    <n v="51"/>
    <x v="50"/>
    <x v="52"/>
    <d v="2019-09-01T00:00:00"/>
    <s v="6J0191"/>
    <n v="400"/>
    <n v="2"/>
  </r>
  <r>
    <n v="51"/>
    <x v="140"/>
    <x v="58"/>
    <d v="2019-11-01T00:00:00"/>
    <s v="16L179062"/>
    <n v="50"/>
    <m/>
  </r>
  <r>
    <n v="51"/>
    <x v="141"/>
    <x v="136"/>
    <d v="2019-06-01T00:00:00"/>
    <n v="201625"/>
    <n v="70"/>
    <m/>
  </r>
  <r>
    <n v="51"/>
    <x v="9"/>
    <x v="10"/>
    <d v="2019-06-01T00:00:00"/>
    <n v="201623"/>
    <n v="60"/>
    <m/>
  </r>
  <r>
    <n v="51"/>
    <x v="42"/>
    <x v="43"/>
    <d v="2019-08-01T00:00:00"/>
    <n v="260051"/>
    <n v="24"/>
    <m/>
  </r>
  <r>
    <n v="51"/>
    <x v="93"/>
    <x v="96"/>
    <d v="2019-10-01T00:00:00"/>
    <n v="258040"/>
    <n v="24"/>
    <m/>
  </r>
  <r>
    <n v="51"/>
    <x v="94"/>
    <x v="97"/>
    <d v="2017-02-01T00:00:00"/>
    <n v="52254"/>
    <n v="744"/>
    <m/>
  </r>
  <r>
    <n v="51"/>
    <x v="6"/>
    <x v="7"/>
    <d v="2019-12-12T00:00:00"/>
    <n v="52447"/>
    <n v="144"/>
    <m/>
  </r>
  <r>
    <n v="51"/>
    <x v="142"/>
    <x v="15"/>
    <d v="2017-11-01T00:00:00"/>
    <s v="2017-11AW"/>
    <n v="280"/>
    <m/>
  </r>
  <r>
    <n v="51"/>
    <x v="143"/>
    <x v="149"/>
    <d v="2019-09-12T00:00:00"/>
    <s v="SC42992LX"/>
    <n v="50"/>
    <m/>
  </r>
  <r>
    <n v="51"/>
    <x v="144"/>
    <x v="150"/>
    <d v="2018-07-01T00:00:00"/>
    <s v="16-2197"/>
    <n v="12"/>
    <m/>
  </r>
  <r>
    <n v="51"/>
    <x v="141"/>
    <x v="136"/>
    <d v="2019-07-01T00:00:00"/>
    <n v="201630"/>
    <n v="70"/>
    <m/>
  </r>
  <r>
    <n v="51"/>
    <x v="31"/>
    <x v="32"/>
    <d v="2019-06-01T00:00:00"/>
    <s v="6F1511"/>
    <n v="200"/>
    <m/>
  </r>
  <r>
    <n v="51"/>
    <x v="29"/>
    <x v="151"/>
    <d v="2019-02-01T00:00:00"/>
    <n v="6068691"/>
    <n v="2200"/>
    <m/>
  </r>
  <r>
    <n v="51"/>
    <x v="29"/>
    <x v="130"/>
    <d v="2019-12-12T00:00:00"/>
    <n v="7026719"/>
    <n v="200"/>
    <m/>
  </r>
  <r>
    <n v="51"/>
    <x v="13"/>
    <x v="14"/>
    <d v="2017-11-01T00:00:00"/>
    <s v="2017-11DB"/>
    <n v="64"/>
    <m/>
  </r>
  <r>
    <n v="51"/>
    <x v="18"/>
    <x v="19"/>
    <d v="2018-02-01T00:00:00"/>
    <n v="161230"/>
    <n v="12"/>
    <m/>
  </r>
  <r>
    <n v="51"/>
    <x v="145"/>
    <x v="152"/>
    <d v="2018-06-01T00:00:00"/>
    <n v="161181"/>
    <n v="4"/>
    <m/>
  </r>
  <r>
    <n v="51"/>
    <x v="93"/>
    <x v="96"/>
    <d v="2019-10-01T00:00:00"/>
    <n v="258040"/>
    <n v="84"/>
    <m/>
  </r>
  <r>
    <n v="51"/>
    <x v="72"/>
    <x v="75"/>
    <d v="2019-08-01T00:00:00"/>
    <n v="370252"/>
    <n v="36"/>
    <m/>
  </r>
  <r>
    <n v="51"/>
    <x v="146"/>
    <x v="153"/>
    <d v="2018-06-01T00:00:00"/>
    <s v="2018-06XN"/>
    <n v="100"/>
    <m/>
  </r>
  <r>
    <n v="52"/>
    <x v="60"/>
    <x v="62"/>
    <s v="No Exp "/>
    <s v="16M119762"/>
    <n v="8000"/>
    <n v="2"/>
  </r>
  <r>
    <n v="52"/>
    <x v="36"/>
    <x v="37"/>
    <d v="2021-09-01T00:00:00"/>
    <n v="6277531"/>
    <n v="9600"/>
    <n v="12"/>
  </r>
  <r>
    <n v="52"/>
    <x v="147"/>
    <x v="154"/>
    <d v="2021-07-01T00:00:00"/>
    <n v="6200982"/>
    <n v="5000"/>
    <n v="5"/>
  </r>
  <r>
    <n v="52"/>
    <x v="87"/>
    <x v="90"/>
    <s v="No Exp "/>
    <n v="191452280"/>
    <n v="352"/>
    <n v="2"/>
  </r>
  <r>
    <n v="52"/>
    <x v="37"/>
    <x v="38"/>
    <d v="2021-06-01T00:00:00"/>
    <n v="6187831"/>
    <n v="300"/>
    <n v="3"/>
  </r>
  <r>
    <n v="52"/>
    <x v="81"/>
    <x v="84"/>
    <s v="No Exp "/>
    <s v="1633466512-56"/>
    <n v="1000"/>
    <n v="2"/>
  </r>
  <r>
    <n v="52"/>
    <x v="12"/>
    <x v="13"/>
    <d v="2021-05-01T00:00:00"/>
    <s v="16E042J2X"/>
    <n v="1000"/>
    <n v="10"/>
  </r>
  <r>
    <n v="52"/>
    <x v="148"/>
    <x v="155"/>
    <d v="2021-05-01T00:00:00"/>
    <s v="16E002052X"/>
    <n v="4"/>
    <n v="4"/>
  </r>
  <r>
    <n v="52"/>
    <x v="149"/>
    <x v="156"/>
    <d v="2021-01-01T00:00:00"/>
    <s v="16A0083J2X"/>
    <n v="1"/>
    <n v="1"/>
  </r>
  <r>
    <n v="52"/>
    <x v="85"/>
    <x v="88"/>
    <s v="No Exp "/>
    <n v="1614514081"/>
    <n v="320"/>
    <n v="1"/>
  </r>
  <r>
    <n v="52"/>
    <x v="86"/>
    <x v="89"/>
    <s v="No Exp "/>
    <n v="1614532880"/>
    <n v="224"/>
    <n v="1"/>
  </r>
  <r>
    <n v="52"/>
    <x v="89"/>
    <x v="92"/>
    <s v="No Exp "/>
    <n v="1614592480"/>
    <n v="192"/>
    <n v="1"/>
  </r>
  <r>
    <n v="52"/>
    <x v="102"/>
    <x v="106"/>
    <d v="2020-11-18T00:00:00"/>
    <n v="10880"/>
    <n v="1536"/>
    <n v="2"/>
  </r>
  <r>
    <n v="52"/>
    <x v="150"/>
    <x v="157"/>
    <d v="2020-10-01T00:00:00"/>
    <s v="2020-10mj"/>
    <n v="72"/>
    <m/>
  </r>
  <r>
    <n v="52"/>
    <x v="151"/>
    <x v="158"/>
    <d v="2021-09-01T00:00:00"/>
    <n v="6270806"/>
    <n v="500"/>
    <m/>
  </r>
  <r>
    <n v="53"/>
    <x v="86"/>
    <x v="89"/>
    <s v="No Exp "/>
    <n v="1914532880"/>
    <n v="1792"/>
    <m/>
  </r>
  <r>
    <n v="53"/>
    <x v="85"/>
    <x v="88"/>
    <s v="No Exp "/>
    <n v="1914514081"/>
    <n v="2240"/>
    <m/>
  </r>
  <r>
    <n v="53"/>
    <x v="88"/>
    <x v="91"/>
    <s v="No Exp "/>
    <n v="1914514081"/>
    <n v="432"/>
    <m/>
  </r>
  <r>
    <n v="53"/>
    <x v="76"/>
    <x v="79"/>
    <s v="No Exp "/>
    <n v="1914523480"/>
    <n v="544"/>
    <m/>
  </r>
  <r>
    <n v="53"/>
    <x v="77"/>
    <x v="80"/>
    <s v="No Exp "/>
    <n v="1914571681"/>
    <n v="256"/>
    <m/>
  </r>
  <r>
    <n v="53"/>
    <x v="87"/>
    <x v="90"/>
    <s v="No Exp "/>
    <n v="1914552280"/>
    <n v="352"/>
    <m/>
  </r>
  <r>
    <n v="53"/>
    <x v="89"/>
    <x v="92"/>
    <s v="No Exp "/>
    <n v="1914542480"/>
    <n v="1152"/>
    <m/>
  </r>
  <r>
    <n v="53"/>
    <x v="152"/>
    <x v="159"/>
    <d v="2020-12-01T00:00:00"/>
    <s v="2020-12BF"/>
    <n v="1920"/>
    <m/>
  </r>
  <r>
    <n v="53"/>
    <x v="152"/>
    <x v="160"/>
    <d v="2021-02-01T00:00:00"/>
    <s v="2021-02AM"/>
    <n v="1200"/>
    <m/>
  </r>
  <r>
    <n v="54"/>
    <x v="40"/>
    <x v="41"/>
    <m/>
    <n v="7052"/>
    <n v="156000"/>
    <m/>
  </r>
  <r>
    <n v="54"/>
    <x v="35"/>
    <x v="36"/>
    <d v="2022-11-01T00:00:00"/>
    <n v="7338974"/>
    <n v="800"/>
    <m/>
  </r>
  <r>
    <n v="54"/>
    <x v="131"/>
    <x v="139"/>
    <d v="2022-02-01T00:00:00"/>
    <n v="71140230"/>
    <n v="180"/>
    <m/>
  </r>
  <r>
    <n v="54"/>
    <x v="113"/>
    <x v="86"/>
    <m/>
    <s v="16M004162"/>
    <n v="20000"/>
    <m/>
  </r>
  <r>
    <n v="54"/>
    <x v="6"/>
    <x v="7"/>
    <d v="2020-01-01T00:00:00"/>
    <n v="52836"/>
    <n v="168"/>
    <m/>
  </r>
  <r>
    <n v="54"/>
    <x v="153"/>
    <x v="161"/>
    <d v="2020-04-01T00:00:00"/>
    <n v="715814"/>
    <n v="200"/>
    <m/>
  </r>
  <r>
    <n v="55"/>
    <x v="86"/>
    <x v="89"/>
    <s v="No Exp"/>
    <n v="1914532880"/>
    <n v="2464"/>
    <m/>
  </r>
  <r>
    <n v="55"/>
    <x v="77"/>
    <x v="80"/>
    <s v="No Exp"/>
    <n v="1914571681"/>
    <n v="1536"/>
    <m/>
  </r>
  <r>
    <n v="55"/>
    <x v="89"/>
    <x v="92"/>
    <s v="No Exp"/>
    <n v="1914542480"/>
    <n v="384"/>
    <m/>
  </r>
  <r>
    <n v="55"/>
    <x v="114"/>
    <x v="117"/>
    <s v="No Exp"/>
    <s v="16K219562"/>
    <n v="22000"/>
    <m/>
  </r>
  <r>
    <n v="55"/>
    <x v="91"/>
    <x v="94"/>
    <s v="No Exp"/>
    <s v="R16D14070"/>
    <n v="48"/>
    <m/>
  </r>
  <r>
    <n v="56"/>
    <x v="112"/>
    <x v="116"/>
    <m/>
    <s v="16K023062"/>
    <n v="1152"/>
    <m/>
  </r>
  <r>
    <n v="56"/>
    <x v="60"/>
    <x v="62"/>
    <m/>
    <s v="16K125862"/>
    <n v="144000"/>
    <m/>
  </r>
  <r>
    <n v="56"/>
    <x v="24"/>
    <x v="25"/>
    <m/>
    <s v="R16J26049"/>
    <n v="288"/>
    <m/>
  </r>
  <r>
    <n v="56"/>
    <x v="91"/>
    <x v="94"/>
    <m/>
    <s v="R16D14070"/>
    <n v="192"/>
    <m/>
  </r>
  <r>
    <n v="56"/>
    <x v="103"/>
    <x v="107"/>
    <m/>
    <s v="16M020162"/>
    <n v="1200"/>
    <m/>
  </r>
  <r>
    <n v="56"/>
    <x v="63"/>
    <x v="66"/>
    <d v="2020-10-01T00:00:00"/>
    <s v="KY26121"/>
    <n v="3600"/>
    <m/>
  </r>
  <r>
    <n v="56"/>
    <x v="40"/>
    <x v="41"/>
    <m/>
    <n v="7013"/>
    <n v="92000"/>
    <m/>
  </r>
  <r>
    <n v="56"/>
    <x v="40"/>
    <x v="41"/>
    <m/>
    <n v="7012"/>
    <n v="4000"/>
    <m/>
  </r>
  <r>
    <n v="56"/>
    <x v="40"/>
    <x v="41"/>
    <m/>
    <n v="7052"/>
    <n v="4000"/>
    <m/>
  </r>
  <r>
    <n v="56"/>
    <x v="40"/>
    <x v="41"/>
    <m/>
    <n v="7078"/>
    <n v="8000"/>
    <m/>
  </r>
  <r>
    <n v="57"/>
    <x v="34"/>
    <x v="35"/>
    <d v="2020-07-01T00:00:00"/>
    <n v="7212264"/>
    <n v="1000"/>
    <m/>
  </r>
  <r>
    <n v="57"/>
    <x v="29"/>
    <x v="30"/>
    <d v="2020-07-01T00:00:00"/>
    <n v="7229941"/>
    <n v="1400"/>
    <m/>
  </r>
  <r>
    <n v="57"/>
    <x v="50"/>
    <x v="52"/>
    <d v="2020-07-01T00:00:00"/>
    <n v="763121"/>
    <n v="9600"/>
    <m/>
  </r>
  <r>
    <n v="57"/>
    <x v="105"/>
    <x v="121"/>
    <d v="2021-05-01T00:00:00"/>
    <n v="7111776"/>
    <n v="3000"/>
    <m/>
  </r>
  <r>
    <n v="57"/>
    <x v="154"/>
    <x v="162"/>
    <d v="2023-02-01T00:00:00"/>
    <s v="18C131862"/>
    <n v="100"/>
    <m/>
  </r>
  <r>
    <n v="57"/>
    <x v="138"/>
    <x v="147"/>
    <d v="2022-06-01T00:00:00"/>
    <n v="326131"/>
    <n v="24"/>
    <m/>
  </r>
  <r>
    <n v="57"/>
    <x v="155"/>
    <x v="163"/>
    <d v="2019-10-01T00:00:00"/>
    <n v="174099462"/>
    <n v="24"/>
    <m/>
  </r>
  <r>
    <n v="57"/>
    <x v="21"/>
    <x v="57"/>
    <m/>
    <n v="31388"/>
    <n v="100"/>
    <m/>
  </r>
  <r>
    <n v="57"/>
    <x v="79"/>
    <x v="82"/>
    <m/>
    <s v="806019X"/>
    <n v="200"/>
    <m/>
  </r>
  <r>
    <n v="58"/>
    <x v="156"/>
    <x v="164"/>
    <d v="2018-06-01T00:00:00"/>
    <s v="16-3203"/>
    <n v="144"/>
    <m/>
  </r>
  <r>
    <n v="58"/>
    <x v="17"/>
    <x v="165"/>
    <d v="2018-04-01T00:00:00"/>
    <s v="162109PA"/>
    <n v="288"/>
    <m/>
  </r>
  <r>
    <n v="59"/>
    <x v="138"/>
    <x v="147"/>
    <d v="2021-09-01T00:00:00"/>
    <n v="326123"/>
    <n v="48"/>
    <m/>
  </r>
  <r>
    <n v="59"/>
    <x v="138"/>
    <x v="147"/>
    <d v="2021-11-01T00:00:00"/>
    <n v="326124"/>
    <n v="96"/>
    <m/>
  </r>
  <r>
    <n v="59"/>
    <x v="138"/>
    <x v="147"/>
    <d v="2022-01-01T00:00:00"/>
    <n v="326127"/>
    <n v="48"/>
    <m/>
  </r>
  <r>
    <n v="59"/>
    <x v="21"/>
    <x v="57"/>
    <m/>
    <n v="31388"/>
    <n v="700"/>
    <m/>
  </r>
  <r>
    <n v="59"/>
    <x v="131"/>
    <x v="139"/>
    <d v="2021-03-01T00:00:00"/>
    <n v="61510230"/>
    <n v="72"/>
    <m/>
  </r>
  <r>
    <n v="59"/>
    <x v="53"/>
    <x v="55"/>
    <d v="2021-05-01T00:00:00"/>
    <n v="16223"/>
    <n v="18000"/>
    <m/>
  </r>
  <r>
    <n v="59"/>
    <x v="157"/>
    <x v="166"/>
    <d v="2020-04-01T00:00:00"/>
    <s v="183094A"/>
    <n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rowHeaderCaption="DESCRIPTION">
  <location ref="A1:B160" firstHeaderRow="1" firstDataRow="1" firstDataCol="1"/>
  <pivotFields count="7">
    <pivotField showAll="0"/>
    <pivotField axis="axisRow" showAll="0">
      <items count="159">
        <item sd="0" x="99"/>
        <item x="13"/>
        <item x="135"/>
        <item x="142"/>
        <item x="136"/>
        <item x="14"/>
        <item x="19"/>
        <item x="33"/>
        <item x="11"/>
        <item x="157"/>
        <item x="55"/>
        <item x="2"/>
        <item x="71"/>
        <item x="16"/>
        <item x="28"/>
        <item x="7"/>
        <item x="117"/>
        <item x="66"/>
        <item x="128"/>
        <item x="127"/>
        <item x="141"/>
        <item x="32"/>
        <item x="153"/>
        <item x="64"/>
        <item x="44"/>
        <item x="43"/>
        <item x="24"/>
        <item x="48"/>
        <item x="97"/>
        <item x="47"/>
        <item x="132"/>
        <item x="91"/>
        <item x="107"/>
        <item x="37"/>
        <item x="147"/>
        <item x="122"/>
        <item x="29"/>
        <item x="34"/>
        <item x="110"/>
        <item x="105"/>
        <item x="51"/>
        <item x="57"/>
        <item x="35"/>
        <item x="151"/>
        <item x="23"/>
        <item x="36"/>
        <item x="101"/>
        <item x="98"/>
        <item x="100"/>
        <item x="80"/>
        <item x="31"/>
        <item x="50"/>
        <item x="3"/>
        <item x="17"/>
        <item x="145"/>
        <item x="59"/>
        <item x="38"/>
        <item x="123"/>
        <item x="75"/>
        <item x="95"/>
        <item x="96"/>
        <item x="45"/>
        <item x="150"/>
        <item x="139"/>
        <item x="67"/>
        <item x="115"/>
        <item x="63"/>
        <item x="113"/>
        <item x="88"/>
        <item x="76"/>
        <item x="89"/>
        <item x="87"/>
        <item x="77"/>
        <item x="104"/>
        <item x="154"/>
        <item x="114"/>
        <item x="112"/>
        <item x="126"/>
        <item x="78"/>
        <item x="12"/>
        <item x="148"/>
        <item x="149"/>
        <item x="62"/>
        <item x="60"/>
        <item x="118"/>
        <item x="85"/>
        <item x="86"/>
        <item x="106"/>
        <item x="40"/>
        <item x="155"/>
        <item x="82"/>
        <item x="41"/>
        <item x="61"/>
        <item x="83"/>
        <item x="21"/>
        <item x="15"/>
        <item x="108"/>
        <item x="125"/>
        <item x="18"/>
        <item x="10"/>
        <item x="54"/>
        <item x="131"/>
        <item x="92"/>
        <item x="20"/>
        <item x="46"/>
        <item x="90"/>
        <item x="49"/>
        <item x="120"/>
        <item x="81"/>
        <item x="140"/>
        <item x="25"/>
        <item x="103"/>
        <item x="146"/>
        <item x="144"/>
        <item x="4"/>
        <item x="79"/>
        <item x="130"/>
        <item x="39"/>
        <item x="116"/>
        <item x="27"/>
        <item x="124"/>
        <item x="109"/>
        <item x="0"/>
        <item x="65"/>
        <item x="42"/>
        <item x="74"/>
        <item x="134"/>
        <item x="5"/>
        <item x="129"/>
        <item x="137"/>
        <item x="138"/>
        <item x="73"/>
        <item x="111"/>
        <item x="1"/>
        <item x="56"/>
        <item x="52"/>
        <item x="119"/>
        <item x="58"/>
        <item x="9"/>
        <item x="93"/>
        <item x="102"/>
        <item x="53"/>
        <item x="72"/>
        <item x="8"/>
        <item x="94"/>
        <item x="68"/>
        <item x="70"/>
        <item x="6"/>
        <item x="26"/>
        <item x="22"/>
        <item x="143"/>
        <item x="133"/>
        <item x="84"/>
        <item x="69"/>
        <item x="152"/>
        <item x="156"/>
        <item x="121"/>
        <item x="30"/>
        <item t="default"/>
      </items>
    </pivotField>
    <pivotField showAll="0">
      <items count="168">
        <item x="64"/>
        <item x="107"/>
        <item x="87"/>
        <item x="144"/>
        <item x="157"/>
        <item x="85"/>
        <item x="116"/>
        <item x="41"/>
        <item x="142"/>
        <item x="153"/>
        <item x="139"/>
        <item x="56"/>
        <item x="140"/>
        <item x="86"/>
        <item x="84"/>
        <item x="117"/>
        <item x="62"/>
        <item x="70"/>
        <item x="55"/>
        <item x="63"/>
        <item x="163"/>
        <item x="42"/>
        <item x="81"/>
        <item x="58"/>
        <item x="66"/>
        <item x="159"/>
        <item x="160"/>
        <item x="20"/>
        <item x="14"/>
        <item x="149"/>
        <item x="162"/>
        <item x="165"/>
        <item x="164"/>
        <item x="16"/>
        <item x="0"/>
        <item x="113"/>
        <item x="112"/>
        <item x="19"/>
        <item x="166"/>
        <item x="18"/>
        <item x="61"/>
        <item x="23"/>
        <item x="121"/>
        <item x="109"/>
        <item x="119"/>
        <item x="28"/>
        <item x="114"/>
        <item x="132"/>
        <item x="154"/>
        <item x="53"/>
        <item x="158"/>
        <item x="111"/>
        <item x="102"/>
        <item x="105"/>
        <item x="36"/>
        <item x="104"/>
        <item x="37"/>
        <item x="103"/>
        <item x="38"/>
        <item x="24"/>
        <item x="32"/>
        <item x="52"/>
        <item x="30"/>
        <item x="35"/>
        <item x="129"/>
        <item x="151"/>
        <item x="130"/>
        <item x="161"/>
        <item x="83"/>
        <item x="60"/>
        <item x="72"/>
        <item x="67"/>
        <item x="5"/>
        <item x="27"/>
        <item x="127"/>
        <item x="29"/>
        <item x="51"/>
        <item x="77"/>
        <item x="68"/>
        <item x="6"/>
        <item x="115"/>
        <item x="7"/>
        <item x="9"/>
        <item x="97"/>
        <item x="147"/>
        <item x="76"/>
        <item x="146"/>
        <item x="71"/>
        <item x="137"/>
        <item x="143"/>
        <item x="75"/>
        <item x="96"/>
        <item x="43"/>
        <item x="73"/>
        <item x="22"/>
        <item x="57"/>
        <item x="17"/>
        <item x="34"/>
        <item x="74"/>
        <item x="11"/>
        <item x="33"/>
        <item x="10"/>
        <item x="78"/>
        <item x="8"/>
        <item x="120"/>
        <item x="2"/>
        <item x="12"/>
        <item x="135"/>
        <item x="136"/>
        <item x="69"/>
        <item x="122"/>
        <item x="40"/>
        <item x="82"/>
        <item x="138"/>
        <item x="128"/>
        <item x="108"/>
        <item x="150"/>
        <item x="133"/>
        <item x="148"/>
        <item x="152"/>
        <item x="3"/>
        <item x="4"/>
        <item x="145"/>
        <item x="39"/>
        <item x="141"/>
        <item x="95"/>
        <item x="47"/>
        <item x="49"/>
        <item x="25"/>
        <item x="101"/>
        <item x="94"/>
        <item x="48"/>
        <item x="44"/>
        <item x="45"/>
        <item x="46"/>
        <item x="93"/>
        <item x="50"/>
        <item x="100"/>
        <item x="126"/>
        <item x="65"/>
        <item x="155"/>
        <item x="134"/>
        <item x="106"/>
        <item x="31"/>
        <item x="15"/>
        <item x="156"/>
        <item x="59"/>
        <item x="88"/>
        <item x="79"/>
        <item x="89"/>
        <item x="92"/>
        <item x="90"/>
        <item x="91"/>
        <item x="80"/>
        <item x="54"/>
        <item x="125"/>
        <item x="1"/>
        <item x="13"/>
        <item x="110"/>
        <item x="123"/>
        <item x="118"/>
        <item x="131"/>
        <item x="124"/>
        <item x="26"/>
        <item x="21"/>
        <item x="99"/>
        <item x="98"/>
        <item t="default"/>
      </items>
    </pivotField>
    <pivotField showAll="0"/>
    <pivotField showAll="0"/>
    <pivotField dataField="1" showAll="0"/>
    <pivotField showAll="0"/>
  </pivotFields>
  <rowFields count="1">
    <field x="1"/>
  </rowFields>
  <rowItems count="1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 t="grand">
      <x/>
    </i>
  </rowItems>
  <colItems count="1">
    <i/>
  </colItems>
  <dataFields count="1">
    <dataField name="Sum of TOTAL QTY" fld="5" baseField="0" baseItem="0" numFmtId="166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Q616"/>
  <sheetViews>
    <sheetView tabSelected="1" topLeftCell="D589" zoomScaleNormal="100" workbookViewId="0">
      <selection activeCell="C534" sqref="C534"/>
    </sheetView>
  </sheetViews>
  <sheetFormatPr defaultRowHeight="14.4" x14ac:dyDescent="0.3"/>
  <cols>
    <col min="1" max="1" width="8.5546875" style="2" bestFit="1" customWidth="1"/>
    <col min="2" max="2" width="3.5546875" style="2" bestFit="1" customWidth="1"/>
    <col min="3" max="3" width="53.88671875" customWidth="1"/>
    <col min="4" max="4" width="53.5546875" style="126" bestFit="1" customWidth="1"/>
    <col min="5" max="5" width="11.44140625" style="2" bestFit="1" customWidth="1"/>
    <col min="6" max="6" width="19.44140625" bestFit="1" customWidth="1"/>
    <col min="7" max="7" width="10.5546875" style="2" bestFit="1" customWidth="1"/>
    <col min="8" max="8" width="10.21875" style="31" bestFit="1" customWidth="1"/>
    <col min="9" max="9" width="15.6640625" style="140" bestFit="1" customWidth="1"/>
    <col min="10" max="10" width="15.77734375" style="140" bestFit="1" customWidth="1"/>
    <col min="11" max="11" width="13.44140625" style="104" bestFit="1" customWidth="1"/>
  </cols>
  <sheetData>
    <row r="10" spans="1:11" ht="15.75" customHeight="1" x14ac:dyDescent="0.3">
      <c r="A10" s="5" t="s">
        <v>343</v>
      </c>
      <c r="B10" s="5"/>
      <c r="C10" s="5" t="s">
        <v>0</v>
      </c>
      <c r="D10" s="112" t="s">
        <v>524</v>
      </c>
      <c r="E10" s="5" t="s">
        <v>1</v>
      </c>
      <c r="F10" s="5" t="s">
        <v>484</v>
      </c>
      <c r="G10" s="5" t="s">
        <v>2</v>
      </c>
      <c r="H10" s="25" t="s">
        <v>125</v>
      </c>
      <c r="I10" s="128" t="s">
        <v>532</v>
      </c>
      <c r="J10" s="128" t="s">
        <v>533</v>
      </c>
      <c r="K10" s="145" t="s">
        <v>534</v>
      </c>
    </row>
    <row r="11" spans="1:11" ht="15" customHeight="1" x14ac:dyDescent="0.3">
      <c r="A11" s="172" t="s">
        <v>122</v>
      </c>
      <c r="B11" s="89">
        <v>1</v>
      </c>
      <c r="C11" s="1" t="s">
        <v>237</v>
      </c>
      <c r="D11" s="113" t="s">
        <v>483</v>
      </c>
      <c r="E11" s="3">
        <v>102860</v>
      </c>
      <c r="F11" s="3"/>
      <c r="G11" s="32"/>
      <c r="H11" s="26">
        <v>92</v>
      </c>
      <c r="I11" s="127"/>
      <c r="J11" s="127"/>
      <c r="K11" s="144"/>
    </row>
    <row r="12" spans="1:11" x14ac:dyDescent="0.3">
      <c r="A12" s="172"/>
      <c r="B12" s="89">
        <v>1</v>
      </c>
      <c r="C12" s="4" t="s">
        <v>466</v>
      </c>
      <c r="D12" s="110" t="s">
        <v>467</v>
      </c>
      <c r="E12" s="3" t="s">
        <v>117</v>
      </c>
      <c r="F12" s="3"/>
      <c r="G12" s="32"/>
      <c r="H12" s="26">
        <v>96</v>
      </c>
      <c r="I12" s="127"/>
      <c r="J12" s="127"/>
      <c r="K12" s="144"/>
    </row>
    <row r="13" spans="1:11" x14ac:dyDescent="0.3">
      <c r="A13" s="172"/>
      <c r="B13" s="89">
        <v>1</v>
      </c>
      <c r="C13" s="4" t="s">
        <v>118</v>
      </c>
      <c r="D13" s="110" t="s">
        <v>486</v>
      </c>
      <c r="E13" s="3">
        <v>66800452</v>
      </c>
      <c r="F13" s="3"/>
      <c r="G13" s="32"/>
      <c r="H13" s="26">
        <v>8</v>
      </c>
      <c r="I13" s="127"/>
      <c r="J13" s="127"/>
      <c r="K13" s="144"/>
    </row>
    <row r="14" spans="1:11" x14ac:dyDescent="0.3">
      <c r="A14" s="172"/>
      <c r="B14" s="89">
        <v>1</v>
      </c>
      <c r="C14" s="4" t="s">
        <v>119</v>
      </c>
      <c r="D14" s="110" t="s">
        <v>374</v>
      </c>
      <c r="E14" s="3" t="s">
        <v>121</v>
      </c>
      <c r="F14" s="3"/>
      <c r="G14" s="32"/>
      <c r="H14" s="26">
        <v>48</v>
      </c>
      <c r="I14" s="127"/>
      <c r="J14" s="127"/>
      <c r="K14" s="144"/>
    </row>
    <row r="15" spans="1:11" x14ac:dyDescent="0.3">
      <c r="A15" s="172"/>
      <c r="B15" s="89">
        <v>1</v>
      </c>
      <c r="C15" s="4" t="s">
        <v>119</v>
      </c>
      <c r="D15" s="110" t="s">
        <v>374</v>
      </c>
      <c r="E15" s="3" t="s">
        <v>120</v>
      </c>
      <c r="F15" s="3"/>
      <c r="G15" s="32"/>
      <c r="H15" s="26">
        <v>24</v>
      </c>
      <c r="I15" s="127"/>
      <c r="J15" s="127"/>
      <c r="K15" s="144"/>
    </row>
    <row r="16" spans="1:11" ht="15" customHeight="1" x14ac:dyDescent="0.3">
      <c r="A16" s="172"/>
      <c r="B16" s="89">
        <v>1</v>
      </c>
      <c r="C16" s="1" t="s">
        <v>237</v>
      </c>
      <c r="D16" s="113" t="s">
        <v>483</v>
      </c>
      <c r="E16" s="3">
        <v>102860</v>
      </c>
      <c r="F16" s="3"/>
      <c r="G16" s="32"/>
      <c r="H16" s="3">
        <v>92</v>
      </c>
      <c r="I16" s="127"/>
      <c r="J16" s="127"/>
      <c r="K16" s="144"/>
    </row>
    <row r="17" spans="1:11" ht="15.75" customHeight="1" x14ac:dyDescent="0.3">
      <c r="A17" s="172"/>
      <c r="B17" s="89">
        <v>1</v>
      </c>
      <c r="C17" s="4" t="s">
        <v>466</v>
      </c>
      <c r="D17" s="110" t="s">
        <v>467</v>
      </c>
      <c r="E17" s="3" t="s">
        <v>117</v>
      </c>
      <c r="F17" s="3"/>
      <c r="G17" s="32"/>
      <c r="H17" s="3">
        <v>96</v>
      </c>
      <c r="I17" s="127"/>
      <c r="J17" s="127"/>
      <c r="K17" s="144"/>
    </row>
    <row r="18" spans="1:11" x14ac:dyDescent="0.3">
      <c r="A18" s="172"/>
      <c r="B18" s="89">
        <v>1</v>
      </c>
      <c r="C18" s="4" t="s">
        <v>118</v>
      </c>
      <c r="D18" s="110" t="s">
        <v>486</v>
      </c>
      <c r="E18" s="3">
        <v>66800452</v>
      </c>
      <c r="F18" s="3"/>
      <c r="G18" s="32"/>
      <c r="H18" s="3">
        <v>8</v>
      </c>
      <c r="I18" s="127"/>
      <c r="J18" s="127"/>
      <c r="K18" s="144"/>
    </row>
    <row r="19" spans="1:11" x14ac:dyDescent="0.3">
      <c r="A19" s="172"/>
      <c r="B19" s="89">
        <v>1</v>
      </c>
      <c r="C19" s="4" t="s">
        <v>119</v>
      </c>
      <c r="D19" s="110" t="s">
        <v>374</v>
      </c>
      <c r="E19" s="3" t="s">
        <v>121</v>
      </c>
      <c r="F19" s="3"/>
      <c r="G19" s="32"/>
      <c r="H19" s="3">
        <v>48</v>
      </c>
      <c r="I19" s="127"/>
      <c r="J19" s="127"/>
      <c r="K19" s="144"/>
    </row>
    <row r="20" spans="1:11" x14ac:dyDescent="0.3">
      <c r="A20" s="172"/>
      <c r="B20" s="89">
        <v>1</v>
      </c>
      <c r="C20" s="4" t="s">
        <v>119</v>
      </c>
      <c r="D20" s="110" t="s">
        <v>374</v>
      </c>
      <c r="E20" s="3" t="s">
        <v>120</v>
      </c>
      <c r="F20" s="3"/>
      <c r="G20" s="32"/>
      <c r="H20" s="3">
        <v>24</v>
      </c>
      <c r="I20" s="127"/>
      <c r="J20" s="127"/>
      <c r="K20" s="144"/>
    </row>
    <row r="21" spans="1:11" ht="15.75" customHeight="1" x14ac:dyDescent="0.3">
      <c r="A21" s="172"/>
      <c r="B21" s="89">
        <v>1</v>
      </c>
      <c r="C21" s="4" t="s">
        <v>170</v>
      </c>
      <c r="D21" s="110" t="s">
        <v>390</v>
      </c>
      <c r="E21" s="43">
        <v>443500</v>
      </c>
      <c r="F21" s="3"/>
      <c r="G21" s="33">
        <v>43435</v>
      </c>
      <c r="H21" s="3">
        <v>936</v>
      </c>
      <c r="I21" s="127"/>
      <c r="J21" s="127"/>
      <c r="K21" s="144"/>
    </row>
    <row r="22" spans="1:11" x14ac:dyDescent="0.3">
      <c r="A22" s="172"/>
      <c r="B22" s="89">
        <v>1</v>
      </c>
      <c r="C22" s="42" t="s">
        <v>352</v>
      </c>
      <c r="D22" s="113" t="s">
        <v>449</v>
      </c>
      <c r="E22" s="43">
        <v>59430200</v>
      </c>
      <c r="F22" s="3"/>
      <c r="G22" s="33">
        <v>43435</v>
      </c>
      <c r="H22" s="3">
        <v>408</v>
      </c>
      <c r="I22" s="127"/>
      <c r="J22" s="127"/>
      <c r="K22" s="144"/>
    </row>
    <row r="23" spans="1:11" s="19" customFormat="1" x14ac:dyDescent="0.3">
      <c r="A23" s="172"/>
      <c r="B23" s="89">
        <v>1</v>
      </c>
      <c r="C23" s="17" t="s">
        <v>354</v>
      </c>
      <c r="D23" s="114" t="s">
        <v>444</v>
      </c>
      <c r="E23" s="43">
        <v>59430400</v>
      </c>
      <c r="F23" s="3"/>
      <c r="G23" s="33">
        <v>43818</v>
      </c>
      <c r="H23" s="3">
        <v>24</v>
      </c>
      <c r="I23" s="127">
        <v>3.22</v>
      </c>
      <c r="J23" s="127"/>
      <c r="K23" s="146">
        <v>1</v>
      </c>
    </row>
    <row r="24" spans="1:11" ht="15.75" customHeight="1" x14ac:dyDescent="0.3">
      <c r="A24" s="172"/>
      <c r="B24" s="89">
        <v>1</v>
      </c>
      <c r="C24" s="4" t="s">
        <v>171</v>
      </c>
      <c r="D24" s="110" t="s">
        <v>487</v>
      </c>
      <c r="E24" s="43">
        <v>66800276</v>
      </c>
      <c r="F24" s="43"/>
      <c r="G24" s="33">
        <v>43299</v>
      </c>
      <c r="H24" s="3">
        <v>8</v>
      </c>
      <c r="I24" s="127"/>
      <c r="J24" s="127"/>
      <c r="K24" s="144"/>
    </row>
    <row r="25" spans="1:11" ht="15.75" customHeight="1" x14ac:dyDescent="0.3">
      <c r="A25" s="172"/>
      <c r="B25" s="89">
        <v>1</v>
      </c>
      <c r="C25" s="17" t="s">
        <v>131</v>
      </c>
      <c r="D25" s="114" t="s">
        <v>404</v>
      </c>
      <c r="E25" s="43">
        <v>59430800</v>
      </c>
      <c r="F25" s="3"/>
      <c r="G25" s="33">
        <v>42783</v>
      </c>
      <c r="H25" s="3">
        <v>96</v>
      </c>
      <c r="I25" s="127"/>
      <c r="J25" s="127"/>
      <c r="K25" s="144"/>
    </row>
    <row r="26" spans="1:11" ht="13.8" customHeight="1" x14ac:dyDescent="0.3">
      <c r="A26" s="172"/>
      <c r="B26" s="89">
        <v>1</v>
      </c>
      <c r="C26" s="17" t="s">
        <v>126</v>
      </c>
      <c r="D26" s="113" t="s">
        <v>463</v>
      </c>
      <c r="E26" s="43">
        <v>66027643</v>
      </c>
      <c r="F26" s="3"/>
      <c r="G26" s="33">
        <v>43678</v>
      </c>
      <c r="H26" s="3">
        <v>12</v>
      </c>
      <c r="I26" s="127"/>
      <c r="J26" s="127"/>
      <c r="K26" s="144"/>
    </row>
    <row r="27" spans="1:11" x14ac:dyDescent="0.3">
      <c r="A27" s="172"/>
      <c r="B27" s="89">
        <v>1</v>
      </c>
      <c r="C27" s="4" t="s">
        <v>172</v>
      </c>
      <c r="D27" s="110" t="s">
        <v>522</v>
      </c>
      <c r="E27" s="43">
        <v>66027313</v>
      </c>
      <c r="F27" s="3"/>
      <c r="G27" s="33">
        <v>43282</v>
      </c>
      <c r="H27" s="3">
        <v>8</v>
      </c>
      <c r="I27" s="127"/>
      <c r="J27" s="127"/>
      <c r="K27" s="144"/>
    </row>
    <row r="28" spans="1:11" x14ac:dyDescent="0.3">
      <c r="A28" s="172"/>
      <c r="B28" s="89">
        <v>1</v>
      </c>
      <c r="C28" s="4" t="s">
        <v>173</v>
      </c>
      <c r="D28" s="110" t="s">
        <v>486</v>
      </c>
      <c r="E28" s="43">
        <v>66800454</v>
      </c>
      <c r="F28" s="43"/>
      <c r="G28" s="33">
        <v>43374</v>
      </c>
      <c r="H28" s="3">
        <v>4</v>
      </c>
      <c r="I28" s="127"/>
      <c r="J28" s="127"/>
      <c r="K28" s="144"/>
    </row>
    <row r="29" spans="1:11" x14ac:dyDescent="0.3">
      <c r="A29" s="172"/>
      <c r="B29" s="89">
        <v>1</v>
      </c>
      <c r="C29" s="17" t="s">
        <v>146</v>
      </c>
      <c r="D29" s="114" t="s">
        <v>416</v>
      </c>
      <c r="E29" s="43" t="s">
        <v>147</v>
      </c>
      <c r="F29" s="43"/>
      <c r="G29" s="33">
        <v>43556</v>
      </c>
      <c r="H29" s="26">
        <v>2600</v>
      </c>
      <c r="I29" s="127"/>
      <c r="J29" s="127"/>
      <c r="K29" s="144"/>
    </row>
    <row r="30" spans="1:11" x14ac:dyDescent="0.3">
      <c r="A30" s="172"/>
      <c r="B30" s="89">
        <v>1</v>
      </c>
      <c r="C30" s="17" t="s">
        <v>139</v>
      </c>
      <c r="D30" s="17" t="s">
        <v>139</v>
      </c>
      <c r="E30" s="43">
        <v>41382</v>
      </c>
      <c r="F30" s="43"/>
      <c r="G30" s="33">
        <v>43040</v>
      </c>
      <c r="H30" s="3">
        <v>256</v>
      </c>
      <c r="I30" s="127"/>
      <c r="J30" s="127"/>
      <c r="K30" s="144"/>
    </row>
    <row r="31" spans="1:11" x14ac:dyDescent="0.3">
      <c r="A31" s="172"/>
      <c r="B31" s="89">
        <v>1</v>
      </c>
      <c r="C31" s="4" t="s">
        <v>529</v>
      </c>
      <c r="D31" s="110" t="s">
        <v>476</v>
      </c>
      <c r="E31" s="43" t="s">
        <v>312</v>
      </c>
      <c r="F31" s="3"/>
      <c r="G31" s="33">
        <v>43040</v>
      </c>
      <c r="H31" s="3">
        <v>120</v>
      </c>
      <c r="I31" s="127"/>
      <c r="J31" s="127"/>
      <c r="K31" s="144"/>
    </row>
    <row r="32" spans="1:11" x14ac:dyDescent="0.3">
      <c r="A32" s="172"/>
      <c r="B32" s="89">
        <v>1</v>
      </c>
      <c r="C32" s="4" t="s">
        <v>177</v>
      </c>
      <c r="D32" s="110" t="s">
        <v>520</v>
      </c>
      <c r="E32" s="43">
        <v>102800</v>
      </c>
      <c r="F32" s="3">
        <v>163257</v>
      </c>
      <c r="G32" s="33">
        <v>43313</v>
      </c>
      <c r="H32" s="3">
        <v>28</v>
      </c>
      <c r="I32" s="127"/>
      <c r="J32" s="127"/>
      <c r="K32" s="144"/>
    </row>
    <row r="33" spans="1:17" x14ac:dyDescent="0.3">
      <c r="A33" s="172"/>
      <c r="B33" s="89">
        <v>1</v>
      </c>
      <c r="C33" s="1" t="s">
        <v>237</v>
      </c>
      <c r="D33" s="113" t="s">
        <v>483</v>
      </c>
      <c r="E33" s="43">
        <v>102860</v>
      </c>
      <c r="F33" s="3">
        <v>161251</v>
      </c>
      <c r="G33" s="33">
        <v>43313</v>
      </c>
      <c r="H33" s="3">
        <v>8</v>
      </c>
      <c r="I33" s="127"/>
      <c r="J33" s="127"/>
      <c r="K33" s="144"/>
    </row>
    <row r="34" spans="1:17" s="19" customFormat="1" x14ac:dyDescent="0.3">
      <c r="A34" s="172"/>
      <c r="B34" s="89">
        <v>1</v>
      </c>
      <c r="C34" s="4" t="s">
        <v>178</v>
      </c>
      <c r="D34" s="116" t="s">
        <v>460</v>
      </c>
      <c r="E34" s="43">
        <v>66020043</v>
      </c>
      <c r="F34" s="43"/>
      <c r="G34" s="33">
        <v>43770</v>
      </c>
      <c r="H34" s="3">
        <v>24</v>
      </c>
      <c r="I34" s="127"/>
      <c r="J34" s="127"/>
      <c r="K34" s="146"/>
    </row>
    <row r="35" spans="1:17" ht="15.75" customHeight="1" x14ac:dyDescent="0.3">
      <c r="A35" s="172"/>
      <c r="B35" s="89">
        <v>1</v>
      </c>
      <c r="C35" s="4" t="s">
        <v>179</v>
      </c>
      <c r="D35" s="110" t="s">
        <v>374</v>
      </c>
      <c r="E35" s="43">
        <v>131100</v>
      </c>
      <c r="F35" s="43" t="s">
        <v>180</v>
      </c>
      <c r="G35" s="33">
        <v>43435</v>
      </c>
      <c r="H35" s="3">
        <v>12</v>
      </c>
      <c r="I35" s="127"/>
      <c r="J35" s="127"/>
      <c r="K35" s="144"/>
    </row>
    <row r="36" spans="1:17" x14ac:dyDescent="0.3">
      <c r="A36" s="172"/>
      <c r="B36" s="89">
        <v>1</v>
      </c>
      <c r="C36" s="17" t="s">
        <v>347</v>
      </c>
      <c r="D36" s="113" t="s">
        <v>519</v>
      </c>
      <c r="E36" s="43">
        <v>104400</v>
      </c>
      <c r="F36" s="43"/>
      <c r="G36" s="33">
        <v>43221</v>
      </c>
      <c r="H36" s="3">
        <v>4</v>
      </c>
      <c r="I36" s="127"/>
      <c r="J36" s="127"/>
      <c r="K36" s="144"/>
    </row>
    <row r="37" spans="1:17" x14ac:dyDescent="0.3">
      <c r="A37" s="172"/>
      <c r="B37" s="89">
        <v>1</v>
      </c>
      <c r="C37" s="1" t="s">
        <v>256</v>
      </c>
      <c r="D37" s="113" t="s">
        <v>501</v>
      </c>
      <c r="E37" s="43">
        <v>20141</v>
      </c>
      <c r="F37" s="3"/>
      <c r="G37" s="33">
        <v>43647</v>
      </c>
      <c r="H37" s="3">
        <v>6</v>
      </c>
      <c r="I37" s="127"/>
      <c r="J37" s="127"/>
      <c r="K37" s="144"/>
    </row>
    <row r="38" spans="1:17" x14ac:dyDescent="0.3">
      <c r="A38" s="50"/>
      <c r="B38" s="50"/>
      <c r="C38" s="7"/>
      <c r="D38" s="115"/>
      <c r="E38" s="44"/>
      <c r="F38" s="8"/>
      <c r="G38" s="45"/>
      <c r="H38" s="6"/>
      <c r="I38" s="129"/>
      <c r="J38" s="129"/>
    </row>
    <row r="39" spans="1:17" ht="15.75" customHeight="1" x14ac:dyDescent="0.3">
      <c r="A39" s="5" t="s">
        <v>343</v>
      </c>
      <c r="B39" s="5"/>
      <c r="C39" s="5" t="s">
        <v>0</v>
      </c>
      <c r="D39" s="112" t="s">
        <v>524</v>
      </c>
      <c r="E39" s="5" t="s">
        <v>1</v>
      </c>
      <c r="F39" s="5" t="s">
        <v>484</v>
      </c>
      <c r="G39" s="5" t="s">
        <v>2</v>
      </c>
      <c r="H39" s="25" t="s">
        <v>125</v>
      </c>
      <c r="I39" s="128" t="s">
        <v>532</v>
      </c>
      <c r="J39" s="128" t="s">
        <v>533</v>
      </c>
      <c r="K39" s="145" t="s">
        <v>535</v>
      </c>
    </row>
    <row r="40" spans="1:17" x14ac:dyDescent="0.3">
      <c r="A40" s="156">
        <v>2</v>
      </c>
      <c r="B40" s="80">
        <v>2</v>
      </c>
      <c r="C40" s="1" t="s">
        <v>525</v>
      </c>
      <c r="D40" s="113" t="s">
        <v>521</v>
      </c>
      <c r="E40" s="3" t="s">
        <v>182</v>
      </c>
      <c r="F40" s="3"/>
      <c r="G40" s="3"/>
      <c r="H40" s="26">
        <v>2400</v>
      </c>
      <c r="I40" s="127"/>
      <c r="J40" s="127"/>
      <c r="K40" s="144"/>
    </row>
    <row r="41" spans="1:17" x14ac:dyDescent="0.3">
      <c r="A41" s="156"/>
      <c r="B41" s="80">
        <v>2</v>
      </c>
      <c r="C41" s="1" t="s">
        <v>288</v>
      </c>
      <c r="D41" s="113" t="s">
        <v>394</v>
      </c>
      <c r="E41" s="3">
        <v>59449200</v>
      </c>
      <c r="F41" s="3"/>
      <c r="G41" s="33">
        <v>43831</v>
      </c>
      <c r="H41" s="3">
        <v>12</v>
      </c>
      <c r="I41" s="127"/>
      <c r="J41" s="127"/>
      <c r="K41" s="144"/>
    </row>
    <row r="42" spans="1:17" x14ac:dyDescent="0.3">
      <c r="A42" s="156"/>
      <c r="B42" s="80">
        <v>2</v>
      </c>
      <c r="C42" s="1" t="s">
        <v>183</v>
      </c>
      <c r="D42" s="113" t="s">
        <v>410</v>
      </c>
      <c r="E42" s="3">
        <v>244099</v>
      </c>
      <c r="F42" s="3"/>
      <c r="G42" s="105">
        <v>44228</v>
      </c>
      <c r="H42" s="3">
        <v>12</v>
      </c>
      <c r="I42" s="127">
        <v>4.8099999999999996</v>
      </c>
      <c r="J42" s="143">
        <f>I42*(H42/K42)</f>
        <v>57.72</v>
      </c>
      <c r="K42" s="144">
        <v>1</v>
      </c>
    </row>
    <row r="43" spans="1:17" x14ac:dyDescent="0.3">
      <c r="A43" s="156"/>
      <c r="B43" s="80">
        <v>2</v>
      </c>
      <c r="C43" s="1" t="s">
        <v>381</v>
      </c>
      <c r="D43" s="113" t="s">
        <v>411</v>
      </c>
      <c r="E43" s="3">
        <v>329464</v>
      </c>
      <c r="F43" s="43"/>
      <c r="G43" s="105">
        <v>44621</v>
      </c>
      <c r="H43" s="3">
        <v>500</v>
      </c>
      <c r="I43" s="127">
        <v>47.46</v>
      </c>
      <c r="J43" s="127">
        <f>I43*(H43/K43)</f>
        <v>237.3</v>
      </c>
      <c r="K43" s="144">
        <v>100</v>
      </c>
      <c r="L43" t="s">
        <v>530</v>
      </c>
      <c r="M43" t="s">
        <v>530</v>
      </c>
      <c r="N43" t="s">
        <v>530</v>
      </c>
    </row>
    <row r="44" spans="1:17" ht="28.8" x14ac:dyDescent="0.3">
      <c r="A44" s="156"/>
      <c r="B44" s="80">
        <v>2</v>
      </c>
      <c r="C44" s="4" t="s">
        <v>368</v>
      </c>
      <c r="D44" s="114" t="s">
        <v>445</v>
      </c>
      <c r="E44" s="3" t="s">
        <v>184</v>
      </c>
      <c r="F44" s="3"/>
      <c r="G44" s="33"/>
      <c r="H44" s="3">
        <v>480</v>
      </c>
      <c r="I44" s="127"/>
      <c r="J44" s="127"/>
      <c r="K44" s="144"/>
    </row>
    <row r="45" spans="1:17" x14ac:dyDescent="0.3">
      <c r="A45" s="156"/>
      <c r="B45" s="80">
        <v>2</v>
      </c>
      <c r="C45" s="4" t="s">
        <v>266</v>
      </c>
      <c r="D45" s="110" t="s">
        <v>414</v>
      </c>
      <c r="E45" s="3" t="s">
        <v>185</v>
      </c>
      <c r="F45" s="3"/>
      <c r="G45" s="109" t="s">
        <v>129</v>
      </c>
      <c r="H45" s="3">
        <v>150</v>
      </c>
      <c r="I45" s="127">
        <v>5.5</v>
      </c>
      <c r="J45" s="127">
        <f>I45*(H45/K45)</f>
        <v>825</v>
      </c>
      <c r="K45" s="144">
        <v>1</v>
      </c>
      <c r="L45" t="s">
        <v>530</v>
      </c>
      <c r="M45" t="s">
        <v>531</v>
      </c>
      <c r="N45" t="s">
        <v>530</v>
      </c>
      <c r="O45" t="s">
        <v>530</v>
      </c>
      <c r="P45" t="s">
        <v>530</v>
      </c>
      <c r="Q45" t="s">
        <v>530</v>
      </c>
    </row>
    <row r="46" spans="1:17" x14ac:dyDescent="0.3">
      <c r="A46" s="156"/>
      <c r="B46" s="80">
        <v>2</v>
      </c>
      <c r="C46" s="17" t="s">
        <v>351</v>
      </c>
      <c r="D46" s="114" t="s">
        <v>410</v>
      </c>
      <c r="E46" s="3">
        <v>449600</v>
      </c>
      <c r="F46" s="3"/>
      <c r="G46" s="33">
        <v>43831</v>
      </c>
      <c r="H46" s="3">
        <v>12</v>
      </c>
      <c r="I46" s="127">
        <v>6.61</v>
      </c>
      <c r="J46" s="127"/>
      <c r="K46" s="144">
        <v>1</v>
      </c>
    </row>
    <row r="47" spans="1:17" x14ac:dyDescent="0.3">
      <c r="A47" s="156"/>
      <c r="B47" s="80">
        <v>2</v>
      </c>
      <c r="C47" s="1" t="s">
        <v>255</v>
      </c>
      <c r="D47" s="113" t="s">
        <v>391</v>
      </c>
      <c r="E47" s="3">
        <v>305176</v>
      </c>
      <c r="F47" s="43"/>
      <c r="G47" s="105">
        <v>44621</v>
      </c>
      <c r="H47" s="26">
        <v>1000</v>
      </c>
      <c r="I47" s="127">
        <v>16.29</v>
      </c>
      <c r="J47" s="127">
        <f>I47*(H47/K47)</f>
        <v>162.89999999999998</v>
      </c>
      <c r="K47" s="144">
        <v>100</v>
      </c>
    </row>
    <row r="48" spans="1:17" x14ac:dyDescent="0.3">
      <c r="A48" s="156"/>
      <c r="B48" s="80">
        <v>2</v>
      </c>
      <c r="C48" s="4" t="s">
        <v>187</v>
      </c>
      <c r="D48" s="110" t="s">
        <v>468</v>
      </c>
      <c r="E48" s="3">
        <v>902150</v>
      </c>
      <c r="F48" s="43"/>
      <c r="G48" s="33"/>
      <c r="H48" s="3">
        <v>20</v>
      </c>
      <c r="I48" s="127"/>
      <c r="J48" s="127"/>
      <c r="K48" s="144"/>
    </row>
    <row r="49" spans="1:11" x14ac:dyDescent="0.3">
      <c r="A49" s="156"/>
      <c r="B49" s="80">
        <v>2</v>
      </c>
      <c r="C49" s="4" t="s">
        <v>188</v>
      </c>
      <c r="D49" s="110" t="s">
        <v>459</v>
      </c>
      <c r="E49" s="3">
        <v>381412</v>
      </c>
      <c r="F49" s="43"/>
      <c r="G49" s="33">
        <v>43922</v>
      </c>
      <c r="H49" s="3">
        <v>150</v>
      </c>
      <c r="I49" s="127"/>
      <c r="J49" s="127"/>
      <c r="K49" s="144"/>
    </row>
    <row r="50" spans="1:11" x14ac:dyDescent="0.3">
      <c r="A50" s="156"/>
      <c r="B50" s="80">
        <v>2</v>
      </c>
      <c r="C50" s="17" t="s">
        <v>146</v>
      </c>
      <c r="D50" s="114" t="s">
        <v>416</v>
      </c>
      <c r="E50" s="3" t="s">
        <v>147</v>
      </c>
      <c r="F50" s="3"/>
      <c r="G50" s="105">
        <v>44536</v>
      </c>
      <c r="H50" s="3">
        <v>8</v>
      </c>
      <c r="I50" s="127">
        <v>4.0599999999999996</v>
      </c>
      <c r="J50" s="127">
        <f>I50*(H50/K50)</f>
        <v>32.479999999999997</v>
      </c>
      <c r="K50" s="144">
        <v>1</v>
      </c>
    </row>
    <row r="51" spans="1:11" x14ac:dyDescent="0.3">
      <c r="A51" s="156"/>
      <c r="B51" s="80">
        <v>2</v>
      </c>
      <c r="C51" s="47" t="s">
        <v>189</v>
      </c>
      <c r="D51" s="116" t="s">
        <v>441</v>
      </c>
      <c r="E51" s="3" t="s">
        <v>190</v>
      </c>
      <c r="F51" s="3"/>
      <c r="G51" s="33"/>
      <c r="H51" s="43">
        <v>3</v>
      </c>
      <c r="I51" s="130"/>
      <c r="J51" s="130"/>
      <c r="K51" s="144"/>
    </row>
    <row r="52" spans="1:11" x14ac:dyDescent="0.3">
      <c r="A52" s="156"/>
      <c r="B52" s="80">
        <v>2</v>
      </c>
      <c r="C52" s="4" t="s">
        <v>44</v>
      </c>
      <c r="D52" s="110" t="s">
        <v>443</v>
      </c>
      <c r="E52" s="3">
        <v>367281</v>
      </c>
      <c r="F52" s="3"/>
      <c r="G52" s="33"/>
      <c r="H52" s="43">
        <v>150</v>
      </c>
      <c r="I52" s="130"/>
      <c r="J52" s="130"/>
      <c r="K52" s="144"/>
    </row>
    <row r="53" spans="1:11" x14ac:dyDescent="0.3">
      <c r="A53" s="156"/>
      <c r="B53" s="80">
        <v>2</v>
      </c>
      <c r="C53" s="47" t="s">
        <v>191</v>
      </c>
      <c r="D53" s="116" t="s">
        <v>442</v>
      </c>
      <c r="E53" s="3">
        <v>66027640</v>
      </c>
      <c r="F53" s="3"/>
      <c r="G53" s="33">
        <v>43831</v>
      </c>
      <c r="H53" s="3">
        <v>80</v>
      </c>
      <c r="I53" s="127"/>
      <c r="J53" s="127"/>
      <c r="K53" s="144"/>
    </row>
    <row r="54" spans="1:11" x14ac:dyDescent="0.3">
      <c r="A54" s="156"/>
      <c r="B54" s="80">
        <v>2</v>
      </c>
      <c r="C54" s="47" t="s">
        <v>192</v>
      </c>
      <c r="D54" s="116" t="s">
        <v>460</v>
      </c>
      <c r="E54" s="3">
        <v>66020044</v>
      </c>
      <c r="F54" s="3"/>
      <c r="G54" s="33">
        <v>43831</v>
      </c>
      <c r="H54" s="3">
        <v>20</v>
      </c>
      <c r="I54" s="127"/>
      <c r="J54" s="127"/>
      <c r="K54" s="144"/>
    </row>
    <row r="55" spans="1:11" x14ac:dyDescent="0.3">
      <c r="A55" s="156"/>
      <c r="B55" s="80">
        <v>2</v>
      </c>
      <c r="C55" s="4" t="s">
        <v>223</v>
      </c>
      <c r="D55" s="110" t="s">
        <v>459</v>
      </c>
      <c r="E55" s="3">
        <v>381423</v>
      </c>
      <c r="F55" s="3"/>
      <c r="G55" s="33">
        <v>43862</v>
      </c>
      <c r="H55" s="43">
        <v>600</v>
      </c>
      <c r="I55" s="130">
        <v>126.68</v>
      </c>
      <c r="J55" s="130"/>
      <c r="K55" s="144">
        <v>50</v>
      </c>
    </row>
    <row r="56" spans="1:11" x14ac:dyDescent="0.3">
      <c r="A56" s="50"/>
      <c r="B56" s="50"/>
      <c r="C56" s="51"/>
      <c r="D56" s="117"/>
      <c r="E56" s="14"/>
      <c r="F56" s="16"/>
      <c r="G56" s="52"/>
      <c r="H56" s="53"/>
      <c r="I56" s="131"/>
      <c r="J56" s="131"/>
    </row>
    <row r="57" spans="1:11" ht="15.75" customHeight="1" x14ac:dyDescent="0.3">
      <c r="A57" s="5" t="s">
        <v>343</v>
      </c>
      <c r="B57" s="5"/>
      <c r="C57" s="5" t="s">
        <v>0</v>
      </c>
      <c r="D57" s="112" t="s">
        <v>524</v>
      </c>
      <c r="E57" s="5" t="s">
        <v>1</v>
      </c>
      <c r="F57" s="5" t="s">
        <v>484</v>
      </c>
      <c r="G57" s="5" t="s">
        <v>2</v>
      </c>
      <c r="H57" s="25" t="s">
        <v>125</v>
      </c>
      <c r="I57" s="128" t="s">
        <v>532</v>
      </c>
      <c r="J57" s="128" t="s">
        <v>533</v>
      </c>
      <c r="K57" s="145" t="s">
        <v>534</v>
      </c>
    </row>
    <row r="58" spans="1:11" ht="14.4" customHeight="1" x14ac:dyDescent="0.3">
      <c r="A58" s="173">
        <v>3</v>
      </c>
      <c r="B58" s="85">
        <v>3</v>
      </c>
      <c r="C58" s="4" t="s">
        <v>231</v>
      </c>
      <c r="D58" s="110" t="s">
        <v>375</v>
      </c>
      <c r="E58" s="3">
        <v>309594</v>
      </c>
      <c r="F58" s="3"/>
      <c r="G58" s="105">
        <v>44743</v>
      </c>
      <c r="H58" s="26">
        <v>5600</v>
      </c>
      <c r="I58" s="127">
        <v>10.99</v>
      </c>
      <c r="J58" s="127">
        <f>I58*(H58/K58)</f>
        <v>615.44000000000005</v>
      </c>
      <c r="K58" s="144">
        <v>100</v>
      </c>
    </row>
    <row r="59" spans="1:11" x14ac:dyDescent="0.3">
      <c r="A59" s="173"/>
      <c r="B59" s="85">
        <v>3</v>
      </c>
      <c r="C59" s="4" t="s">
        <v>377</v>
      </c>
      <c r="D59" s="110" t="s">
        <v>375</v>
      </c>
      <c r="E59" s="3">
        <v>309606</v>
      </c>
      <c r="F59" s="3"/>
      <c r="G59" s="105">
        <v>44743</v>
      </c>
      <c r="H59" s="26">
        <v>4800</v>
      </c>
      <c r="I59" s="127">
        <v>17.739999999999998</v>
      </c>
      <c r="J59" s="127">
        <f t="shared" ref="J59:J60" si="0">I59*(H59/K59)</f>
        <v>851.52</v>
      </c>
      <c r="K59" s="144">
        <v>100</v>
      </c>
    </row>
    <row r="60" spans="1:11" x14ac:dyDescent="0.3">
      <c r="A60" s="173"/>
      <c r="B60" s="85">
        <v>3</v>
      </c>
      <c r="C60" s="4" t="s">
        <v>102</v>
      </c>
      <c r="D60" s="110" t="s">
        <v>376</v>
      </c>
      <c r="E60" s="3">
        <v>309695</v>
      </c>
      <c r="F60" s="3"/>
      <c r="G60" s="105">
        <v>44774</v>
      </c>
      <c r="H60" s="26">
        <v>1300</v>
      </c>
      <c r="I60" s="127">
        <v>36.83</v>
      </c>
      <c r="J60" s="127">
        <f t="shared" si="0"/>
        <v>1915.1599999999999</v>
      </c>
      <c r="K60" s="144">
        <v>25</v>
      </c>
    </row>
    <row r="61" spans="1:11" x14ac:dyDescent="0.3">
      <c r="A61" s="173"/>
      <c r="B61" s="85">
        <v>3</v>
      </c>
      <c r="C61" s="4" t="s">
        <v>193</v>
      </c>
      <c r="D61" s="110" t="s">
        <v>374</v>
      </c>
      <c r="E61" s="3" t="s">
        <v>194</v>
      </c>
      <c r="F61" s="3"/>
      <c r="G61" s="33">
        <v>43831</v>
      </c>
      <c r="H61" s="3">
        <v>36</v>
      </c>
      <c r="I61" s="127"/>
      <c r="J61" s="127"/>
      <c r="K61" s="144"/>
    </row>
    <row r="62" spans="1:11" x14ac:dyDescent="0.3">
      <c r="A62" s="173"/>
      <c r="B62" s="85">
        <v>3</v>
      </c>
      <c r="C62" s="4" t="s">
        <v>195</v>
      </c>
      <c r="D62" s="110" t="s">
        <v>432</v>
      </c>
      <c r="E62" s="3">
        <v>8881520657</v>
      </c>
      <c r="F62" s="3"/>
      <c r="G62" s="3"/>
      <c r="H62" s="26">
        <v>2100</v>
      </c>
      <c r="I62" s="127"/>
      <c r="J62" s="127"/>
      <c r="K62" s="144"/>
    </row>
    <row r="63" spans="1:11" x14ac:dyDescent="0.3">
      <c r="A63" s="173"/>
      <c r="B63" s="85">
        <v>3</v>
      </c>
      <c r="C63" s="23" t="s">
        <v>88</v>
      </c>
      <c r="D63" s="118" t="s">
        <v>389</v>
      </c>
      <c r="E63" s="3">
        <v>2600</v>
      </c>
      <c r="F63" s="3">
        <v>7078</v>
      </c>
      <c r="G63" s="109" t="s">
        <v>129</v>
      </c>
      <c r="H63" s="26">
        <v>44000</v>
      </c>
      <c r="I63" s="127">
        <v>21.2</v>
      </c>
      <c r="J63" s="127">
        <f>I63*(H63/K63)</f>
        <v>466.4</v>
      </c>
      <c r="K63" s="144">
        <v>2000</v>
      </c>
    </row>
    <row r="64" spans="1:11" x14ac:dyDescent="0.3">
      <c r="A64" s="173"/>
      <c r="B64" s="85">
        <v>3</v>
      </c>
      <c r="C64" s="23" t="s">
        <v>88</v>
      </c>
      <c r="D64" s="118" t="s">
        <v>389</v>
      </c>
      <c r="E64" s="3">
        <v>2600</v>
      </c>
      <c r="F64" s="3">
        <v>7052</v>
      </c>
      <c r="G64" s="109" t="s">
        <v>129</v>
      </c>
      <c r="H64" s="26">
        <v>8000</v>
      </c>
      <c r="I64" s="127">
        <v>21.2</v>
      </c>
      <c r="J64" s="127">
        <f t="shared" ref="J64:J65" si="1">I64*(H64/K64)</f>
        <v>84.8</v>
      </c>
      <c r="K64" s="144">
        <v>2000</v>
      </c>
    </row>
    <row r="65" spans="1:11" x14ac:dyDescent="0.3">
      <c r="A65" s="173"/>
      <c r="B65" s="85">
        <v>3</v>
      </c>
      <c r="C65" s="23" t="s">
        <v>88</v>
      </c>
      <c r="D65" s="118" t="s">
        <v>389</v>
      </c>
      <c r="E65" s="3">
        <v>2600</v>
      </c>
      <c r="F65" s="3">
        <v>7010</v>
      </c>
      <c r="G65" s="109" t="s">
        <v>129</v>
      </c>
      <c r="H65" s="26">
        <v>8000</v>
      </c>
      <c r="I65" s="127">
        <v>21.2</v>
      </c>
      <c r="J65" s="127">
        <f t="shared" si="1"/>
        <v>84.8</v>
      </c>
      <c r="K65" s="144">
        <v>2000</v>
      </c>
    </row>
    <row r="66" spans="1:11" x14ac:dyDescent="0.3">
      <c r="A66" s="50"/>
      <c r="B66" s="50"/>
      <c r="C66" s="13"/>
      <c r="D66" s="119"/>
      <c r="E66" s="14"/>
      <c r="F66" s="16"/>
      <c r="G66" s="16"/>
      <c r="H66" s="28"/>
      <c r="I66" s="132"/>
      <c r="J66" s="132"/>
    </row>
    <row r="67" spans="1:11" ht="15.75" customHeight="1" x14ac:dyDescent="0.3">
      <c r="A67" s="5" t="s">
        <v>343</v>
      </c>
      <c r="B67" s="5"/>
      <c r="C67" s="5" t="s">
        <v>0</v>
      </c>
      <c r="D67" s="112" t="s">
        <v>524</v>
      </c>
      <c r="E67" s="5" t="s">
        <v>1</v>
      </c>
      <c r="F67" s="5" t="s">
        <v>484</v>
      </c>
      <c r="G67" s="5" t="s">
        <v>2</v>
      </c>
      <c r="H67" s="25" t="s">
        <v>125</v>
      </c>
      <c r="I67" s="128" t="s">
        <v>532</v>
      </c>
      <c r="J67" s="128" t="s">
        <v>533</v>
      </c>
      <c r="K67" s="145" t="s">
        <v>534</v>
      </c>
    </row>
    <row r="68" spans="1:11" x14ac:dyDescent="0.3">
      <c r="A68" s="174" t="s">
        <v>196</v>
      </c>
      <c r="B68" s="90">
        <v>4</v>
      </c>
      <c r="C68" s="23" t="s">
        <v>346</v>
      </c>
      <c r="D68" s="120" t="s">
        <v>469</v>
      </c>
      <c r="E68" s="49">
        <v>7832</v>
      </c>
      <c r="F68" s="49"/>
      <c r="G68" s="97">
        <v>43770</v>
      </c>
      <c r="H68" s="49">
        <v>12</v>
      </c>
      <c r="I68" s="133"/>
      <c r="J68" s="127"/>
      <c r="K68" s="144"/>
    </row>
    <row r="69" spans="1:11" x14ac:dyDescent="0.3">
      <c r="A69" s="175"/>
      <c r="B69" s="90">
        <v>4</v>
      </c>
      <c r="C69" s="1" t="s">
        <v>360</v>
      </c>
      <c r="D69" s="113" t="s">
        <v>470</v>
      </c>
      <c r="E69" s="3">
        <v>59432900</v>
      </c>
      <c r="F69" s="3"/>
      <c r="G69" s="33">
        <v>43678</v>
      </c>
      <c r="H69" s="3">
        <v>36</v>
      </c>
      <c r="I69" s="127"/>
      <c r="J69" s="127"/>
      <c r="K69" s="144"/>
    </row>
    <row r="70" spans="1:11" ht="28.8" x14ac:dyDescent="0.3">
      <c r="A70" s="175"/>
      <c r="B70" s="90">
        <v>4</v>
      </c>
      <c r="C70" s="4" t="s">
        <v>366</v>
      </c>
      <c r="D70" s="114" t="s">
        <v>445</v>
      </c>
      <c r="E70" s="3" t="s">
        <v>9</v>
      </c>
      <c r="F70" s="3"/>
      <c r="G70" s="33"/>
      <c r="H70" s="26">
        <f>60*48</f>
        <v>2880</v>
      </c>
      <c r="I70" s="127"/>
      <c r="J70" s="127"/>
      <c r="K70" s="144"/>
    </row>
    <row r="71" spans="1:11" ht="28.8" x14ac:dyDescent="0.3">
      <c r="A71" s="175"/>
      <c r="B71" s="90">
        <v>4</v>
      </c>
      <c r="C71" s="4" t="s">
        <v>368</v>
      </c>
      <c r="D71" s="114" t="s">
        <v>445</v>
      </c>
      <c r="E71" s="49" t="s">
        <v>107</v>
      </c>
      <c r="F71" s="49"/>
      <c r="G71" s="97"/>
      <c r="H71" s="26">
        <f>11*48</f>
        <v>528</v>
      </c>
      <c r="I71" s="133"/>
      <c r="J71" s="127"/>
      <c r="K71" s="144"/>
    </row>
    <row r="72" spans="1:11" ht="28.8" x14ac:dyDescent="0.3">
      <c r="A72" s="175"/>
      <c r="B72" s="90">
        <v>4</v>
      </c>
      <c r="C72" s="4" t="s">
        <v>365</v>
      </c>
      <c r="D72" s="114" t="s">
        <v>445</v>
      </c>
      <c r="E72" s="49" t="s">
        <v>14</v>
      </c>
      <c r="F72" s="49"/>
      <c r="G72" s="97"/>
      <c r="H72" s="26">
        <f>4*48</f>
        <v>192</v>
      </c>
      <c r="I72" s="133"/>
      <c r="J72" s="127"/>
      <c r="K72" s="144"/>
    </row>
    <row r="73" spans="1:11" ht="28.8" x14ac:dyDescent="0.3">
      <c r="A73" s="175"/>
      <c r="B73" s="90">
        <v>4</v>
      </c>
      <c r="C73" s="4" t="s">
        <v>13</v>
      </c>
      <c r="D73" s="114" t="s">
        <v>445</v>
      </c>
      <c r="E73" s="49" t="s">
        <v>16</v>
      </c>
      <c r="F73" s="49"/>
      <c r="G73" s="97"/>
      <c r="H73" s="26">
        <f>6*48</f>
        <v>288</v>
      </c>
      <c r="I73" s="133"/>
      <c r="J73" s="127"/>
      <c r="K73" s="144"/>
    </row>
    <row r="74" spans="1:11" ht="28.8" x14ac:dyDescent="0.3">
      <c r="A74" s="175"/>
      <c r="B74" s="90">
        <v>4</v>
      </c>
      <c r="C74" s="4" t="s">
        <v>220</v>
      </c>
      <c r="D74" s="111" t="s">
        <v>447</v>
      </c>
      <c r="E74" s="49" t="s">
        <v>219</v>
      </c>
      <c r="F74" s="49"/>
      <c r="G74" s="97"/>
      <c r="H74" s="26">
        <f>4*48</f>
        <v>192</v>
      </c>
      <c r="I74" s="133"/>
      <c r="J74" s="127"/>
      <c r="K74" s="144"/>
    </row>
    <row r="75" spans="1:11" x14ac:dyDescent="0.3">
      <c r="A75" s="175"/>
      <c r="B75" s="90">
        <v>4</v>
      </c>
      <c r="C75" s="4" t="s">
        <v>220</v>
      </c>
      <c r="D75" s="121" t="s">
        <v>471</v>
      </c>
      <c r="E75" s="49" t="s">
        <v>221</v>
      </c>
      <c r="F75" s="49"/>
      <c r="G75" s="97"/>
      <c r="H75" s="26">
        <f>3*48</f>
        <v>144</v>
      </c>
      <c r="I75" s="133"/>
      <c r="J75" s="127"/>
      <c r="K75" s="144"/>
    </row>
    <row r="76" spans="1:11" ht="28.8" x14ac:dyDescent="0.3">
      <c r="A76" s="175"/>
      <c r="B76" s="90">
        <v>4</v>
      </c>
      <c r="C76" s="4" t="s">
        <v>369</v>
      </c>
      <c r="D76" s="114" t="s">
        <v>445</v>
      </c>
      <c r="E76" s="49" t="s">
        <v>11</v>
      </c>
      <c r="F76" s="49"/>
      <c r="G76" s="97"/>
      <c r="H76" s="26">
        <f>9*48</f>
        <v>432</v>
      </c>
      <c r="I76" s="133"/>
      <c r="J76" s="127"/>
      <c r="K76" s="144"/>
    </row>
    <row r="77" spans="1:11" ht="28.8" x14ac:dyDescent="0.3">
      <c r="A77" s="175"/>
      <c r="B77" s="90">
        <v>4</v>
      </c>
      <c r="C77" s="4" t="s">
        <v>364</v>
      </c>
      <c r="D77" s="121" t="s">
        <v>408</v>
      </c>
      <c r="E77" s="49" t="s">
        <v>111</v>
      </c>
      <c r="F77" s="49"/>
      <c r="G77" s="97"/>
      <c r="H77" s="26">
        <v>100</v>
      </c>
      <c r="I77" s="133"/>
      <c r="J77" s="127"/>
      <c r="K77" s="144"/>
    </row>
    <row r="78" spans="1:11" x14ac:dyDescent="0.3">
      <c r="A78" s="175"/>
      <c r="B78" s="90">
        <v>4</v>
      </c>
      <c r="C78" s="4" t="s">
        <v>222</v>
      </c>
      <c r="D78" s="121" t="s">
        <v>472</v>
      </c>
      <c r="E78" s="49">
        <v>2138013</v>
      </c>
      <c r="F78" s="49"/>
      <c r="G78" s="97"/>
      <c r="H78" s="26">
        <f>2*48</f>
        <v>96</v>
      </c>
      <c r="I78" s="133"/>
      <c r="J78" s="127"/>
      <c r="K78" s="144"/>
    </row>
    <row r="79" spans="1:11" x14ac:dyDescent="0.3">
      <c r="A79" s="175"/>
      <c r="B79" s="90">
        <v>4</v>
      </c>
      <c r="C79" s="4" t="s">
        <v>41</v>
      </c>
      <c r="D79" s="110" t="s">
        <v>443</v>
      </c>
      <c r="E79" s="49">
        <v>367283</v>
      </c>
      <c r="F79" s="49"/>
      <c r="G79" s="33">
        <v>43678</v>
      </c>
      <c r="H79" s="26">
        <v>200</v>
      </c>
      <c r="I79" s="133"/>
      <c r="J79" s="127"/>
      <c r="K79" s="144"/>
    </row>
    <row r="80" spans="1:11" x14ac:dyDescent="0.3">
      <c r="A80" s="175"/>
      <c r="B80" s="90">
        <v>4</v>
      </c>
      <c r="C80" s="4" t="s">
        <v>223</v>
      </c>
      <c r="D80" s="110" t="s">
        <v>459</v>
      </c>
      <c r="E80" s="49">
        <v>381423</v>
      </c>
      <c r="F80" s="49"/>
      <c r="G80" s="33">
        <v>43709</v>
      </c>
      <c r="H80" s="26">
        <v>200</v>
      </c>
      <c r="I80" s="133">
        <v>126.68</v>
      </c>
      <c r="J80" s="127"/>
      <c r="K80" s="144">
        <v>50</v>
      </c>
    </row>
    <row r="81" spans="1:15" x14ac:dyDescent="0.3">
      <c r="A81" s="175"/>
      <c r="B81" s="90">
        <v>4</v>
      </c>
      <c r="C81" s="4" t="s">
        <v>349</v>
      </c>
      <c r="D81" s="121" t="s">
        <v>419</v>
      </c>
      <c r="E81" s="49">
        <v>305553</v>
      </c>
      <c r="F81" s="49"/>
      <c r="G81" s="97"/>
      <c r="H81" s="26">
        <v>800</v>
      </c>
      <c r="I81" s="133">
        <v>30</v>
      </c>
      <c r="J81" s="127"/>
      <c r="K81" s="144">
        <v>100</v>
      </c>
    </row>
    <row r="82" spans="1:15" ht="21" customHeight="1" x14ac:dyDescent="0.3">
      <c r="A82" s="55"/>
      <c r="B82" s="55"/>
      <c r="C82" s="56"/>
      <c r="D82" s="122"/>
      <c r="E82" s="57"/>
      <c r="F82" s="59"/>
      <c r="G82" s="58"/>
      <c r="H82" s="57"/>
      <c r="I82" s="134"/>
      <c r="J82" s="132"/>
    </row>
    <row r="83" spans="1:15" ht="15.75" customHeight="1" x14ac:dyDescent="0.3">
      <c r="A83" s="5" t="s">
        <v>343</v>
      </c>
      <c r="B83" s="5"/>
      <c r="C83" s="5" t="s">
        <v>0</v>
      </c>
      <c r="D83" s="112" t="s">
        <v>524</v>
      </c>
      <c r="E83" s="5" t="s">
        <v>1</v>
      </c>
      <c r="F83" s="5" t="s">
        <v>484</v>
      </c>
      <c r="G83" s="5" t="s">
        <v>2</v>
      </c>
      <c r="H83" s="25" t="s">
        <v>125</v>
      </c>
      <c r="I83" s="128" t="s">
        <v>532</v>
      </c>
      <c r="J83" s="128" t="s">
        <v>533</v>
      </c>
      <c r="K83" s="145" t="s">
        <v>534</v>
      </c>
    </row>
    <row r="84" spans="1:15" x14ac:dyDescent="0.3">
      <c r="A84" s="156">
        <v>5</v>
      </c>
      <c r="B84" s="80">
        <v>5</v>
      </c>
      <c r="C84" s="4" t="s">
        <v>197</v>
      </c>
      <c r="D84" s="110" t="s">
        <v>396</v>
      </c>
      <c r="E84" s="43" t="s">
        <v>198</v>
      </c>
      <c r="F84" s="3"/>
      <c r="G84" s="33">
        <v>43952</v>
      </c>
      <c r="H84" s="26">
        <v>140</v>
      </c>
      <c r="I84" s="127"/>
      <c r="J84" s="127"/>
      <c r="K84" s="144"/>
    </row>
    <row r="85" spans="1:15" ht="15.75" customHeight="1" x14ac:dyDescent="0.3">
      <c r="A85" s="156"/>
      <c r="B85" s="80">
        <v>5</v>
      </c>
      <c r="C85" s="17" t="s">
        <v>144</v>
      </c>
      <c r="D85" s="114" t="s">
        <v>456</v>
      </c>
      <c r="E85" s="43">
        <v>7133</v>
      </c>
      <c r="F85" s="3"/>
      <c r="G85" s="33">
        <v>43952</v>
      </c>
      <c r="H85" s="26">
        <v>3600</v>
      </c>
      <c r="I85" s="127">
        <v>29.39</v>
      </c>
      <c r="J85" s="127"/>
      <c r="K85" s="144">
        <v>100</v>
      </c>
    </row>
    <row r="86" spans="1:15" x14ac:dyDescent="0.3">
      <c r="A86" s="156"/>
      <c r="B86" s="80">
        <v>5</v>
      </c>
      <c r="C86" s="4" t="s">
        <v>199</v>
      </c>
      <c r="D86" s="110" t="s">
        <v>392</v>
      </c>
      <c r="E86" s="43">
        <v>4216</v>
      </c>
      <c r="F86" s="3"/>
      <c r="G86" s="105">
        <v>44317</v>
      </c>
      <c r="H86" s="26">
        <v>108</v>
      </c>
      <c r="I86" s="127">
        <v>9.7100000000000009</v>
      </c>
      <c r="J86" s="127">
        <f>I86*(H86/K86)</f>
        <v>1048.68</v>
      </c>
      <c r="K86" s="144">
        <v>1</v>
      </c>
    </row>
    <row r="87" spans="1:15" x14ac:dyDescent="0.3">
      <c r="A87" s="156"/>
      <c r="B87" s="80">
        <v>5</v>
      </c>
      <c r="C87" s="1" t="s">
        <v>288</v>
      </c>
      <c r="D87" s="113" t="s">
        <v>394</v>
      </c>
      <c r="E87" s="43">
        <v>59715000</v>
      </c>
      <c r="F87" s="3"/>
      <c r="G87" s="33"/>
      <c r="H87" s="26">
        <v>120</v>
      </c>
      <c r="I87" s="127"/>
      <c r="J87" s="127"/>
      <c r="K87" s="144"/>
    </row>
    <row r="88" spans="1:15" x14ac:dyDescent="0.3">
      <c r="A88" s="156"/>
      <c r="B88" s="80">
        <v>5</v>
      </c>
      <c r="C88" s="4" t="s">
        <v>195</v>
      </c>
      <c r="D88" s="110" t="s">
        <v>393</v>
      </c>
      <c r="E88" s="43">
        <v>8881520657</v>
      </c>
      <c r="F88" s="3"/>
      <c r="G88" s="33"/>
      <c r="H88" s="26">
        <v>600</v>
      </c>
      <c r="I88" s="127"/>
      <c r="J88" s="127"/>
      <c r="K88" s="144"/>
    </row>
    <row r="89" spans="1:15" x14ac:dyDescent="0.3">
      <c r="A89" s="156"/>
      <c r="B89" s="80">
        <v>5</v>
      </c>
      <c r="C89" s="4" t="s">
        <v>200</v>
      </c>
      <c r="D89" s="110" t="s">
        <v>395</v>
      </c>
      <c r="E89" s="43">
        <v>9801</v>
      </c>
      <c r="F89" s="3"/>
      <c r="G89" s="33"/>
      <c r="H89" s="26">
        <v>250</v>
      </c>
      <c r="I89" s="127"/>
      <c r="J89" s="127"/>
      <c r="K89" s="144"/>
    </row>
    <row r="90" spans="1:15" x14ac:dyDescent="0.3">
      <c r="A90" s="156"/>
      <c r="B90" s="80">
        <v>5</v>
      </c>
      <c r="C90" s="4" t="s">
        <v>223</v>
      </c>
      <c r="D90" s="110" t="s">
        <v>459</v>
      </c>
      <c r="E90" s="43">
        <v>381423</v>
      </c>
      <c r="F90" s="3"/>
      <c r="G90" s="105">
        <v>44500</v>
      </c>
      <c r="H90" s="26">
        <v>200</v>
      </c>
      <c r="I90" s="127">
        <v>126.68</v>
      </c>
      <c r="J90" s="127">
        <f>I90*(H90/K90)</f>
        <v>506.72</v>
      </c>
      <c r="K90" s="144">
        <v>50</v>
      </c>
    </row>
    <row r="91" spans="1:15" x14ac:dyDescent="0.3">
      <c r="A91" s="156"/>
      <c r="B91" s="80">
        <v>5</v>
      </c>
      <c r="C91" s="4" t="s">
        <v>201</v>
      </c>
      <c r="D91" s="110" t="s">
        <v>396</v>
      </c>
      <c r="E91" s="43" t="s">
        <v>202</v>
      </c>
      <c r="F91" s="3"/>
      <c r="G91" s="105">
        <v>44682</v>
      </c>
      <c r="H91" s="26">
        <v>100</v>
      </c>
      <c r="I91" s="127">
        <v>4.0599999999999996</v>
      </c>
      <c r="J91" s="127">
        <f>I91*(H91/K91)</f>
        <v>405.99999999999994</v>
      </c>
      <c r="K91" s="144">
        <v>1</v>
      </c>
    </row>
    <row r="92" spans="1:15" x14ac:dyDescent="0.3">
      <c r="A92" s="176"/>
      <c r="B92" s="80">
        <v>5</v>
      </c>
      <c r="C92" s="4" t="s">
        <v>203</v>
      </c>
      <c r="D92" s="110" t="s">
        <v>473</v>
      </c>
      <c r="E92" s="3">
        <v>383323</v>
      </c>
      <c r="F92" s="3"/>
      <c r="G92" s="105">
        <v>44287</v>
      </c>
      <c r="H92" s="26">
        <v>350</v>
      </c>
      <c r="I92" s="127">
        <v>112.12</v>
      </c>
      <c r="J92" s="127">
        <f>I92*(H92/K92)</f>
        <v>1569.68</v>
      </c>
      <c r="K92" s="144">
        <v>25</v>
      </c>
      <c r="M92" t="s">
        <v>530</v>
      </c>
      <c r="N92" t="s">
        <v>530</v>
      </c>
      <c r="O92" t="s">
        <v>530</v>
      </c>
    </row>
    <row r="93" spans="1:15" x14ac:dyDescent="0.3">
      <c r="A93" s="55"/>
      <c r="B93" s="55"/>
      <c r="C93" s="56"/>
      <c r="D93" s="122"/>
      <c r="E93" s="57"/>
      <c r="F93" s="68"/>
      <c r="G93" s="58"/>
      <c r="H93" s="69"/>
      <c r="I93" s="134"/>
      <c r="J93" s="132"/>
    </row>
    <row r="94" spans="1:15" ht="15.75" customHeight="1" x14ac:dyDescent="0.3">
      <c r="A94" s="5" t="s">
        <v>343</v>
      </c>
      <c r="B94" s="5"/>
      <c r="C94" s="5" t="s">
        <v>0</v>
      </c>
      <c r="D94" s="112" t="s">
        <v>524</v>
      </c>
      <c r="E94" s="5" t="s">
        <v>1</v>
      </c>
      <c r="F94" s="5" t="s">
        <v>484</v>
      </c>
      <c r="G94" s="5" t="s">
        <v>2</v>
      </c>
      <c r="H94" s="25" t="s">
        <v>125</v>
      </c>
      <c r="I94" s="128" t="s">
        <v>532</v>
      </c>
      <c r="J94" s="128" t="s">
        <v>533</v>
      </c>
      <c r="K94" s="145" t="s">
        <v>534</v>
      </c>
    </row>
    <row r="95" spans="1:15" x14ac:dyDescent="0.3">
      <c r="A95" s="148">
        <v>6</v>
      </c>
      <c r="B95" s="85">
        <v>6</v>
      </c>
      <c r="C95" s="1" t="s">
        <v>174</v>
      </c>
      <c r="D95" s="114" t="s">
        <v>415</v>
      </c>
      <c r="E95" s="3" t="s">
        <v>202</v>
      </c>
      <c r="F95" s="3"/>
      <c r="G95" s="105">
        <v>44593</v>
      </c>
      <c r="H95" s="26">
        <v>20</v>
      </c>
      <c r="I95" s="127">
        <v>4.0599999999999996</v>
      </c>
      <c r="J95" s="127">
        <f>I95*(H95/K95)</f>
        <v>81.199999999999989</v>
      </c>
      <c r="K95" s="144">
        <v>1</v>
      </c>
    </row>
    <row r="96" spans="1:15" x14ac:dyDescent="0.3">
      <c r="A96" s="149"/>
      <c r="B96" s="85">
        <v>6</v>
      </c>
      <c r="C96" s="1" t="s">
        <v>204</v>
      </c>
      <c r="D96" s="110" t="s">
        <v>474</v>
      </c>
      <c r="E96" s="3">
        <v>131624</v>
      </c>
      <c r="F96" s="3"/>
      <c r="G96" s="33">
        <v>43922</v>
      </c>
      <c r="H96" s="26">
        <v>10</v>
      </c>
      <c r="I96" s="127"/>
      <c r="J96" s="127"/>
      <c r="K96" s="144"/>
    </row>
    <row r="97" spans="1:12" x14ac:dyDescent="0.3">
      <c r="A97" s="149"/>
      <c r="B97" s="85">
        <v>6</v>
      </c>
      <c r="C97" s="4" t="s">
        <v>44</v>
      </c>
      <c r="D97" s="110" t="s">
        <v>443</v>
      </c>
      <c r="E97" s="3">
        <v>367281</v>
      </c>
      <c r="F97" s="3"/>
      <c r="G97" s="33">
        <v>43983</v>
      </c>
      <c r="H97" s="26">
        <v>200</v>
      </c>
      <c r="I97" s="127"/>
      <c r="J97" s="127"/>
      <c r="K97" s="144"/>
    </row>
    <row r="98" spans="1:12" x14ac:dyDescent="0.3">
      <c r="A98" s="149"/>
      <c r="B98" s="85">
        <v>6</v>
      </c>
      <c r="C98" s="4" t="s">
        <v>35</v>
      </c>
      <c r="D98" s="110" t="s">
        <v>409</v>
      </c>
      <c r="E98" s="3">
        <v>6818</v>
      </c>
      <c r="F98" s="3"/>
      <c r="G98" s="105">
        <v>44593</v>
      </c>
      <c r="H98" s="26">
        <v>216000</v>
      </c>
      <c r="I98" s="127">
        <v>2.29</v>
      </c>
      <c r="J98" s="127">
        <f>I98*(H98/K98)</f>
        <v>2473.1999999999998</v>
      </c>
      <c r="K98" s="144">
        <v>200</v>
      </c>
      <c r="L98" t="s">
        <v>530</v>
      </c>
    </row>
    <row r="99" spans="1:12" ht="28.8" x14ac:dyDescent="0.3">
      <c r="A99" s="149"/>
      <c r="B99" s="85">
        <v>6</v>
      </c>
      <c r="C99" s="4" t="s">
        <v>526</v>
      </c>
      <c r="D99" s="110" t="s">
        <v>453</v>
      </c>
      <c r="E99" s="3">
        <v>7631</v>
      </c>
      <c r="F99" s="3"/>
      <c r="G99" s="105">
        <v>44835</v>
      </c>
      <c r="H99" s="26">
        <v>408</v>
      </c>
      <c r="I99" s="127">
        <v>2.89</v>
      </c>
      <c r="J99" s="127">
        <f>I99*(H99/K99)</f>
        <v>1179.1200000000001</v>
      </c>
      <c r="K99" s="144">
        <v>1</v>
      </c>
    </row>
    <row r="100" spans="1:12" x14ac:dyDescent="0.3">
      <c r="A100" s="149"/>
      <c r="B100" s="85">
        <v>6</v>
      </c>
      <c r="C100" s="1" t="s">
        <v>205</v>
      </c>
      <c r="D100" s="113" t="s">
        <v>478</v>
      </c>
      <c r="E100" s="3">
        <v>1050</v>
      </c>
      <c r="F100" s="3" t="s">
        <v>206</v>
      </c>
      <c r="G100" s="105">
        <v>44501</v>
      </c>
      <c r="H100" s="26">
        <v>10800</v>
      </c>
      <c r="I100" s="127">
        <v>6.5</v>
      </c>
      <c r="J100" s="127">
        <f>I100*(H100/K100)</f>
        <v>1404</v>
      </c>
      <c r="K100" s="144">
        <v>50</v>
      </c>
      <c r="L100" t="s">
        <v>530</v>
      </c>
    </row>
    <row r="101" spans="1:12" x14ac:dyDescent="0.3">
      <c r="A101" s="150"/>
      <c r="B101" s="85">
        <v>6</v>
      </c>
      <c r="C101" s="48" t="s">
        <v>174</v>
      </c>
      <c r="D101" s="114" t="s">
        <v>415</v>
      </c>
      <c r="E101" s="49" t="s">
        <v>207</v>
      </c>
      <c r="F101" s="49" t="s">
        <v>208</v>
      </c>
      <c r="G101" s="106">
        <v>44501</v>
      </c>
      <c r="H101" s="54">
        <v>200</v>
      </c>
      <c r="I101" s="133">
        <v>4.5199999999999996</v>
      </c>
      <c r="J101" s="127">
        <f>I101*(H101/K101)</f>
        <v>903.99999999999989</v>
      </c>
      <c r="K101" s="144">
        <v>1</v>
      </c>
    </row>
    <row r="102" spans="1:12" x14ac:dyDescent="0.3">
      <c r="A102" s="50"/>
      <c r="B102" s="50"/>
      <c r="C102" s="60"/>
      <c r="D102" s="123"/>
      <c r="E102" s="61"/>
      <c r="F102" s="67"/>
      <c r="G102" s="66"/>
      <c r="H102" s="62"/>
      <c r="I102" s="135"/>
      <c r="J102" s="129"/>
    </row>
    <row r="103" spans="1:12" ht="15.75" customHeight="1" x14ac:dyDescent="0.3">
      <c r="A103" s="5" t="s">
        <v>343</v>
      </c>
      <c r="B103" s="5"/>
      <c r="C103" s="5" t="s">
        <v>0</v>
      </c>
      <c r="D103" s="112" t="s">
        <v>524</v>
      </c>
      <c r="E103" s="5" t="s">
        <v>1</v>
      </c>
      <c r="F103" s="5" t="s">
        <v>484</v>
      </c>
      <c r="G103" s="5" t="s">
        <v>2</v>
      </c>
      <c r="H103" s="25" t="s">
        <v>125</v>
      </c>
      <c r="I103" s="128" t="s">
        <v>532</v>
      </c>
      <c r="J103" s="128" t="s">
        <v>533</v>
      </c>
      <c r="K103" s="145" t="s">
        <v>534</v>
      </c>
    </row>
    <row r="104" spans="1:12" ht="15" customHeight="1" x14ac:dyDescent="0.3">
      <c r="A104" s="167" t="s">
        <v>218</v>
      </c>
      <c r="B104" s="96">
        <v>7</v>
      </c>
      <c r="C104" s="23" t="s">
        <v>346</v>
      </c>
      <c r="D104" s="120" t="s">
        <v>469</v>
      </c>
      <c r="E104" s="24">
        <v>7832</v>
      </c>
      <c r="F104" s="37" t="s">
        <v>209</v>
      </c>
      <c r="G104" s="98">
        <v>43770</v>
      </c>
      <c r="H104" s="26">
        <v>82</v>
      </c>
      <c r="I104" s="136"/>
      <c r="J104" s="127"/>
      <c r="K104" s="144"/>
    </row>
    <row r="105" spans="1:12" ht="18" customHeight="1" x14ac:dyDescent="0.3">
      <c r="A105" s="167"/>
      <c r="B105" s="96">
        <v>7</v>
      </c>
      <c r="C105" s="4" t="s">
        <v>30</v>
      </c>
      <c r="D105" s="110" t="s">
        <v>417</v>
      </c>
      <c r="E105" s="3">
        <v>9891</v>
      </c>
      <c r="F105" s="32" t="s">
        <v>210</v>
      </c>
      <c r="G105" s="33">
        <v>43770</v>
      </c>
      <c r="H105" s="26">
        <v>3600</v>
      </c>
      <c r="I105" s="127"/>
      <c r="J105" s="127"/>
      <c r="K105" s="144"/>
    </row>
    <row r="106" spans="1:12" x14ac:dyDescent="0.3">
      <c r="A106" s="167"/>
      <c r="B106" s="96">
        <v>7</v>
      </c>
      <c r="C106" s="4" t="s">
        <v>211</v>
      </c>
      <c r="D106" s="110" t="s">
        <v>439</v>
      </c>
      <c r="E106" s="3">
        <v>412100</v>
      </c>
      <c r="F106" s="3">
        <v>51553</v>
      </c>
      <c r="G106" s="33">
        <v>42614</v>
      </c>
      <c r="H106" s="26">
        <v>30</v>
      </c>
      <c r="I106" s="127"/>
      <c r="J106" s="127"/>
      <c r="K106" s="144"/>
    </row>
    <row r="107" spans="1:12" x14ac:dyDescent="0.3">
      <c r="A107" s="167"/>
      <c r="B107" s="96">
        <v>7</v>
      </c>
      <c r="C107" s="4" t="s">
        <v>212</v>
      </c>
      <c r="D107" s="110" t="s">
        <v>497</v>
      </c>
      <c r="E107" s="3">
        <v>59232800</v>
      </c>
      <c r="F107" s="3">
        <v>258040</v>
      </c>
      <c r="G107" s="33">
        <v>43739</v>
      </c>
      <c r="H107" s="26">
        <v>132</v>
      </c>
      <c r="I107" s="127"/>
      <c r="J107" s="127"/>
      <c r="K107" s="144"/>
    </row>
    <row r="108" spans="1:12" x14ac:dyDescent="0.3">
      <c r="A108" s="167"/>
      <c r="B108" s="96">
        <v>7</v>
      </c>
      <c r="C108" s="17" t="s">
        <v>126</v>
      </c>
      <c r="D108" s="113" t="s">
        <v>463</v>
      </c>
      <c r="E108" s="3">
        <v>66027643</v>
      </c>
      <c r="F108" s="3">
        <v>201623</v>
      </c>
      <c r="G108" s="33">
        <v>43617</v>
      </c>
      <c r="H108" s="26">
        <v>120</v>
      </c>
      <c r="I108" s="127"/>
      <c r="J108" s="127"/>
      <c r="K108" s="144"/>
    </row>
    <row r="109" spans="1:12" x14ac:dyDescent="0.3">
      <c r="A109" s="167"/>
      <c r="B109" s="96">
        <v>7</v>
      </c>
      <c r="C109" s="4" t="s">
        <v>213</v>
      </c>
      <c r="D109" s="110" t="s">
        <v>488</v>
      </c>
      <c r="E109" s="3">
        <v>660800834</v>
      </c>
      <c r="F109" s="3">
        <v>201751</v>
      </c>
      <c r="G109" s="33">
        <v>43800</v>
      </c>
      <c r="H109" s="54">
        <v>120</v>
      </c>
      <c r="I109" s="133"/>
      <c r="J109" s="127"/>
      <c r="K109" s="144"/>
    </row>
    <row r="110" spans="1:12" x14ac:dyDescent="0.3">
      <c r="A110" s="167"/>
      <c r="B110" s="96">
        <v>7</v>
      </c>
      <c r="C110" s="17" t="s">
        <v>167</v>
      </c>
      <c r="D110" s="114" t="s">
        <v>424</v>
      </c>
      <c r="E110" s="3">
        <v>7088</v>
      </c>
      <c r="F110" s="3" t="s">
        <v>168</v>
      </c>
      <c r="G110" s="33">
        <v>43811</v>
      </c>
      <c r="H110" s="26">
        <v>600</v>
      </c>
      <c r="I110" s="127"/>
      <c r="J110" s="127"/>
      <c r="K110" s="144"/>
    </row>
    <row r="111" spans="1:12" x14ac:dyDescent="0.3">
      <c r="A111" s="167"/>
      <c r="B111" s="96">
        <v>7</v>
      </c>
      <c r="C111" s="4" t="s">
        <v>118</v>
      </c>
      <c r="D111" s="110" t="s">
        <v>488</v>
      </c>
      <c r="E111" s="3">
        <v>66800452</v>
      </c>
      <c r="F111" s="3">
        <v>2017</v>
      </c>
      <c r="G111" s="33">
        <v>43770</v>
      </c>
      <c r="H111" s="26">
        <v>80</v>
      </c>
      <c r="I111" s="127"/>
      <c r="J111" s="127"/>
      <c r="K111" s="144"/>
    </row>
    <row r="112" spans="1:12" x14ac:dyDescent="0.3">
      <c r="A112" s="167"/>
      <c r="B112" s="96">
        <v>7</v>
      </c>
      <c r="C112" s="17" t="s">
        <v>357</v>
      </c>
      <c r="D112" s="114" t="s">
        <v>435</v>
      </c>
      <c r="E112" s="3">
        <v>59431900</v>
      </c>
      <c r="F112" s="3">
        <v>250142</v>
      </c>
      <c r="G112" s="33">
        <v>43720</v>
      </c>
      <c r="H112" s="26">
        <v>96</v>
      </c>
      <c r="I112" s="127"/>
      <c r="J112" s="127"/>
      <c r="K112" s="144"/>
    </row>
    <row r="113" spans="1:16" x14ac:dyDescent="0.3">
      <c r="A113" s="167"/>
      <c r="B113" s="96">
        <v>7</v>
      </c>
      <c r="C113" s="4" t="s">
        <v>118</v>
      </c>
      <c r="D113" s="110" t="s">
        <v>490</v>
      </c>
      <c r="E113" s="3">
        <v>66800452</v>
      </c>
      <c r="F113" s="3"/>
      <c r="G113" s="33">
        <v>43374</v>
      </c>
      <c r="H113" s="26">
        <v>40</v>
      </c>
      <c r="I113" s="127"/>
      <c r="J113" s="127"/>
      <c r="K113" s="144"/>
    </row>
    <row r="114" spans="1:16" x14ac:dyDescent="0.3">
      <c r="A114" s="167"/>
      <c r="B114" s="96">
        <v>7</v>
      </c>
      <c r="C114" s="1" t="s">
        <v>214</v>
      </c>
      <c r="D114" s="113" t="s">
        <v>498</v>
      </c>
      <c r="E114" s="3">
        <v>407000</v>
      </c>
      <c r="F114" s="3"/>
      <c r="G114" s="33">
        <v>43191</v>
      </c>
      <c r="H114" s="26">
        <v>84</v>
      </c>
      <c r="I114" s="127"/>
      <c r="J114" s="127"/>
      <c r="K114" s="144"/>
    </row>
    <row r="115" spans="1:16" x14ac:dyDescent="0.3">
      <c r="A115" s="167"/>
      <c r="B115" s="96">
        <v>7</v>
      </c>
      <c r="C115" s="17" t="s">
        <v>361</v>
      </c>
      <c r="D115" s="114" t="s">
        <v>418</v>
      </c>
      <c r="E115" s="3">
        <v>59433400</v>
      </c>
      <c r="F115" s="3"/>
      <c r="G115" s="33">
        <v>43466</v>
      </c>
      <c r="H115" s="54">
        <v>768</v>
      </c>
      <c r="I115" s="133"/>
      <c r="J115" s="127"/>
      <c r="K115" s="144"/>
    </row>
    <row r="116" spans="1:16" x14ac:dyDescent="0.3">
      <c r="A116" s="167"/>
      <c r="B116" s="96">
        <v>7</v>
      </c>
      <c r="C116" s="1" t="s">
        <v>215</v>
      </c>
      <c r="D116" s="113" t="s">
        <v>463</v>
      </c>
      <c r="E116" s="3">
        <v>66020093</v>
      </c>
      <c r="F116" s="3"/>
      <c r="G116" s="33">
        <v>43525</v>
      </c>
      <c r="H116" s="26">
        <v>120</v>
      </c>
      <c r="I116" s="127"/>
      <c r="J116" s="127"/>
      <c r="K116" s="144"/>
    </row>
    <row r="117" spans="1:16" x14ac:dyDescent="0.3">
      <c r="A117" s="167"/>
      <c r="B117" s="96">
        <v>7</v>
      </c>
      <c r="C117" s="4" t="s">
        <v>170</v>
      </c>
      <c r="D117" s="110" t="s">
        <v>390</v>
      </c>
      <c r="E117" s="3">
        <v>443500</v>
      </c>
      <c r="F117" s="3"/>
      <c r="G117" s="33">
        <v>43446</v>
      </c>
      <c r="H117" s="26">
        <v>288</v>
      </c>
      <c r="I117" s="127"/>
      <c r="J117" s="127"/>
      <c r="K117" s="144"/>
    </row>
    <row r="118" spans="1:16" x14ac:dyDescent="0.3">
      <c r="A118" s="167"/>
      <c r="B118" s="96">
        <v>7</v>
      </c>
      <c r="C118" s="17" t="s">
        <v>358</v>
      </c>
      <c r="D118" s="114" t="s">
        <v>437</v>
      </c>
      <c r="E118" s="3">
        <v>59432500</v>
      </c>
      <c r="F118" s="3"/>
      <c r="G118" s="33">
        <v>43811</v>
      </c>
      <c r="H118" s="26">
        <v>12</v>
      </c>
      <c r="I118" s="127"/>
      <c r="J118" s="127"/>
      <c r="K118" s="144"/>
    </row>
    <row r="119" spans="1:16" x14ac:dyDescent="0.3">
      <c r="A119" s="167"/>
      <c r="B119" s="96">
        <v>7</v>
      </c>
      <c r="C119" s="1" t="s">
        <v>356</v>
      </c>
      <c r="D119" s="113" t="s">
        <v>434</v>
      </c>
      <c r="E119" s="3">
        <v>59431500</v>
      </c>
      <c r="F119" s="3"/>
      <c r="G119" s="33">
        <v>43770</v>
      </c>
      <c r="H119" s="26">
        <v>24</v>
      </c>
      <c r="I119" s="127"/>
      <c r="J119" s="127"/>
      <c r="K119" s="144"/>
    </row>
    <row r="120" spans="1:16" x14ac:dyDescent="0.3">
      <c r="A120" s="167"/>
      <c r="B120" s="96">
        <v>7</v>
      </c>
      <c r="C120" s="42" t="s">
        <v>352</v>
      </c>
      <c r="D120" s="113" t="s">
        <v>449</v>
      </c>
      <c r="E120" s="3">
        <v>59430200</v>
      </c>
      <c r="F120" s="3"/>
      <c r="G120" s="33">
        <v>43405</v>
      </c>
      <c r="H120" s="26">
        <v>24</v>
      </c>
      <c r="I120" s="127"/>
      <c r="J120" s="127"/>
      <c r="K120" s="144"/>
    </row>
    <row r="121" spans="1:16" x14ac:dyDescent="0.3">
      <c r="A121" s="167"/>
      <c r="B121" s="96">
        <v>7</v>
      </c>
      <c r="C121" s="1" t="s">
        <v>216</v>
      </c>
      <c r="D121" s="113" t="s">
        <v>491</v>
      </c>
      <c r="E121" s="3">
        <v>5943800</v>
      </c>
      <c r="F121" s="3"/>
      <c r="G121" s="33">
        <v>42767</v>
      </c>
      <c r="H121" s="54">
        <v>24</v>
      </c>
      <c r="I121" s="133"/>
      <c r="J121" s="127"/>
      <c r="K121" s="144"/>
    </row>
    <row r="122" spans="1:16" x14ac:dyDescent="0.3">
      <c r="A122" s="167"/>
      <c r="B122" s="96">
        <v>7</v>
      </c>
      <c r="C122" s="1" t="s">
        <v>217</v>
      </c>
      <c r="D122" s="113" t="s">
        <v>499</v>
      </c>
      <c r="E122" s="3">
        <v>66250707</v>
      </c>
      <c r="F122" s="3"/>
      <c r="G122" s="33">
        <v>43313</v>
      </c>
      <c r="H122" s="26">
        <v>40</v>
      </c>
      <c r="I122" s="127"/>
      <c r="J122" s="127"/>
      <c r="K122" s="144"/>
    </row>
    <row r="123" spans="1:16" x14ac:dyDescent="0.3">
      <c r="A123" s="167"/>
      <c r="B123" s="96">
        <v>7</v>
      </c>
      <c r="C123" s="17" t="s">
        <v>358</v>
      </c>
      <c r="D123" s="114" t="s">
        <v>433</v>
      </c>
      <c r="E123" s="3">
        <v>59432500</v>
      </c>
      <c r="F123" s="3">
        <v>370262</v>
      </c>
      <c r="G123" s="33">
        <v>43811</v>
      </c>
      <c r="H123" s="26">
        <v>24</v>
      </c>
      <c r="I123" s="127"/>
      <c r="J123" s="127"/>
      <c r="K123" s="144"/>
    </row>
    <row r="124" spans="1:16" x14ac:dyDescent="0.3">
      <c r="C124" s="63"/>
      <c r="D124" s="124"/>
      <c r="E124" s="64"/>
      <c r="F124" s="63"/>
      <c r="G124" s="64"/>
      <c r="H124" s="65"/>
      <c r="I124" s="137"/>
      <c r="J124" s="129"/>
      <c r="P124" s="9"/>
    </row>
    <row r="125" spans="1:16" ht="15.75" customHeight="1" x14ac:dyDescent="0.3">
      <c r="A125" s="5" t="s">
        <v>343</v>
      </c>
      <c r="B125" s="5"/>
      <c r="C125" s="5" t="s">
        <v>0</v>
      </c>
      <c r="D125" s="112" t="s">
        <v>524</v>
      </c>
      <c r="E125" s="5" t="s">
        <v>1</v>
      </c>
      <c r="F125" s="5" t="s">
        <v>484</v>
      </c>
      <c r="G125" s="5" t="s">
        <v>2</v>
      </c>
      <c r="H125" s="25" t="s">
        <v>125</v>
      </c>
      <c r="I125" s="128" t="s">
        <v>532</v>
      </c>
      <c r="J125" s="128" t="s">
        <v>533</v>
      </c>
      <c r="K125" s="145" t="s">
        <v>534</v>
      </c>
    </row>
    <row r="126" spans="1:16" x14ac:dyDescent="0.3">
      <c r="A126" s="160">
        <v>8</v>
      </c>
      <c r="B126" s="88">
        <v>8</v>
      </c>
      <c r="C126" s="4" t="s">
        <v>377</v>
      </c>
      <c r="D126" s="110" t="s">
        <v>375</v>
      </c>
      <c r="E126" s="3">
        <v>309606</v>
      </c>
      <c r="F126" s="3"/>
      <c r="G126" s="105">
        <v>44774</v>
      </c>
      <c r="H126" s="26">
        <v>25600</v>
      </c>
      <c r="I126" s="127">
        <v>17.739999999999998</v>
      </c>
      <c r="J126" s="127">
        <f>I126*(H126/K126)</f>
        <v>4541.4399999999996</v>
      </c>
      <c r="K126" s="144">
        <v>100</v>
      </c>
    </row>
    <row r="127" spans="1:16" ht="14.4" customHeight="1" x14ac:dyDescent="0.3">
      <c r="A127" s="162"/>
      <c r="B127" s="88">
        <v>8</v>
      </c>
      <c r="C127" s="4" t="s">
        <v>231</v>
      </c>
      <c r="D127" s="110" t="s">
        <v>375</v>
      </c>
      <c r="E127" s="3">
        <v>309594</v>
      </c>
      <c r="F127" s="3"/>
      <c r="G127" s="105">
        <v>44805</v>
      </c>
      <c r="H127" s="26">
        <v>3200</v>
      </c>
      <c r="I127" s="127">
        <v>10.99</v>
      </c>
      <c r="J127" s="127">
        <f>I127*(H127/K127)</f>
        <v>351.68</v>
      </c>
      <c r="K127" s="144">
        <v>100</v>
      </c>
    </row>
    <row r="128" spans="1:16" x14ac:dyDescent="0.3">
      <c r="A128" s="12"/>
      <c r="B128" s="12"/>
      <c r="C128" s="7"/>
      <c r="D128" s="115"/>
      <c r="E128" s="6"/>
      <c r="F128" s="8"/>
      <c r="G128" s="34"/>
      <c r="H128" s="27"/>
      <c r="I128" s="129"/>
      <c r="J128" s="129"/>
    </row>
    <row r="129" spans="1:11" ht="15.75" customHeight="1" x14ac:dyDescent="0.3">
      <c r="A129" s="5" t="s">
        <v>343</v>
      </c>
      <c r="B129" s="5"/>
      <c r="C129" s="5" t="s">
        <v>0</v>
      </c>
      <c r="D129" s="112" t="s">
        <v>524</v>
      </c>
      <c r="E129" s="5" t="s">
        <v>1</v>
      </c>
      <c r="F129" s="5" t="s">
        <v>484</v>
      </c>
      <c r="G129" s="5" t="s">
        <v>2</v>
      </c>
      <c r="H129" s="25" t="s">
        <v>125</v>
      </c>
      <c r="I129" s="128" t="s">
        <v>532</v>
      </c>
      <c r="J129" s="128" t="s">
        <v>533</v>
      </c>
      <c r="K129" s="145" t="s">
        <v>534</v>
      </c>
    </row>
    <row r="130" spans="1:11" ht="14.4" customHeight="1" x14ac:dyDescent="0.3">
      <c r="A130" s="11">
        <v>9</v>
      </c>
      <c r="B130" s="11">
        <v>9</v>
      </c>
      <c r="C130" s="4" t="s">
        <v>231</v>
      </c>
      <c r="D130" s="110" t="s">
        <v>375</v>
      </c>
      <c r="E130" s="3">
        <v>309594</v>
      </c>
      <c r="F130" s="3"/>
      <c r="G130" s="105">
        <v>44866</v>
      </c>
      <c r="H130" s="26">
        <v>24000</v>
      </c>
      <c r="I130" s="127">
        <v>10.99</v>
      </c>
      <c r="J130" s="127">
        <f>I130*(H130/K130)</f>
        <v>2637.6</v>
      </c>
      <c r="K130" s="144">
        <v>100</v>
      </c>
    </row>
    <row r="131" spans="1:11" x14ac:dyDescent="0.3">
      <c r="A131" s="14"/>
      <c r="B131" s="14"/>
      <c r="C131" s="13"/>
      <c r="D131" s="119"/>
      <c r="E131" s="14"/>
      <c r="F131" s="16"/>
      <c r="G131" s="35"/>
      <c r="H131" s="28"/>
      <c r="I131" s="132"/>
      <c r="J131" s="132"/>
    </row>
    <row r="132" spans="1:11" ht="15.75" customHeight="1" x14ac:dyDescent="0.3">
      <c r="A132" s="5" t="s">
        <v>343</v>
      </c>
      <c r="B132" s="5"/>
      <c r="C132" s="5" t="s">
        <v>0</v>
      </c>
      <c r="D132" s="112" t="s">
        <v>524</v>
      </c>
      <c r="E132" s="5" t="s">
        <v>1</v>
      </c>
      <c r="F132" s="5" t="s">
        <v>484</v>
      </c>
      <c r="G132" s="5" t="s">
        <v>2</v>
      </c>
      <c r="H132" s="25" t="s">
        <v>125</v>
      </c>
      <c r="I132" s="128" t="s">
        <v>532</v>
      </c>
      <c r="J132" s="128" t="s">
        <v>533</v>
      </c>
      <c r="K132" s="145" t="s">
        <v>534</v>
      </c>
    </row>
    <row r="133" spans="1:11" x14ac:dyDescent="0.3">
      <c r="A133" s="160">
        <v>10</v>
      </c>
      <c r="B133" s="88">
        <v>10</v>
      </c>
      <c r="C133" s="4" t="s">
        <v>21</v>
      </c>
      <c r="D133" s="110" t="s">
        <v>388</v>
      </c>
      <c r="E133" s="3" t="s">
        <v>22</v>
      </c>
      <c r="F133" s="3">
        <v>21163212</v>
      </c>
      <c r="G133" s="109" t="s">
        <v>129</v>
      </c>
      <c r="H133" s="26">
        <v>2720</v>
      </c>
      <c r="I133" s="127">
        <v>48.95</v>
      </c>
      <c r="J133" s="127">
        <f>I133*(H133/K133)</f>
        <v>489.5</v>
      </c>
      <c r="K133" s="144">
        <v>272</v>
      </c>
    </row>
    <row r="134" spans="1:11" s="19" customFormat="1" x14ac:dyDescent="0.3">
      <c r="A134" s="161"/>
      <c r="B134" s="88">
        <v>10</v>
      </c>
      <c r="C134" s="4" t="s">
        <v>32</v>
      </c>
      <c r="D134" s="110" t="s">
        <v>386</v>
      </c>
      <c r="E134" s="3" t="s">
        <v>33</v>
      </c>
      <c r="F134" s="3">
        <v>12463233</v>
      </c>
      <c r="G134" s="109" t="s">
        <v>129</v>
      </c>
      <c r="H134" s="26">
        <v>1280</v>
      </c>
      <c r="I134" s="127">
        <v>49.51</v>
      </c>
      <c r="J134" s="127">
        <f>I134*(H134/K134)</f>
        <v>495.09999999999997</v>
      </c>
      <c r="K134" s="146">
        <v>128</v>
      </c>
    </row>
    <row r="135" spans="1:11" ht="17.25" customHeight="1" x14ac:dyDescent="0.3">
      <c r="A135" s="161"/>
      <c r="B135" s="88">
        <v>10</v>
      </c>
      <c r="C135" s="4" t="s">
        <v>37</v>
      </c>
      <c r="D135" s="110" t="s">
        <v>465</v>
      </c>
      <c r="E135" s="3">
        <v>8980</v>
      </c>
      <c r="F135" s="3" t="s">
        <v>38</v>
      </c>
      <c r="G135" s="32"/>
      <c r="H135" s="26">
        <v>30</v>
      </c>
      <c r="I135" s="127"/>
      <c r="J135" s="127"/>
      <c r="K135" s="144"/>
    </row>
    <row r="136" spans="1:11" x14ac:dyDescent="0.3">
      <c r="A136" s="161"/>
      <c r="B136" s="88">
        <v>10</v>
      </c>
      <c r="C136" s="1" t="s">
        <v>259</v>
      </c>
      <c r="D136" s="113" t="s">
        <v>400</v>
      </c>
      <c r="E136" s="3">
        <v>8881560125</v>
      </c>
      <c r="F136" s="43" t="s">
        <v>39</v>
      </c>
      <c r="G136" s="3"/>
      <c r="H136" s="26">
        <v>400</v>
      </c>
      <c r="I136" s="127"/>
      <c r="J136" s="127"/>
      <c r="K136" s="144"/>
    </row>
    <row r="137" spans="1:11" x14ac:dyDescent="0.3">
      <c r="A137" s="161"/>
      <c r="B137" s="88">
        <v>10</v>
      </c>
      <c r="C137" s="4" t="s">
        <v>40</v>
      </c>
      <c r="D137" s="110" t="s">
        <v>492</v>
      </c>
      <c r="E137" s="3">
        <v>383323</v>
      </c>
      <c r="F137" s="3">
        <v>7115938</v>
      </c>
      <c r="G137" s="107">
        <v>44316</v>
      </c>
      <c r="H137" s="26">
        <v>600</v>
      </c>
      <c r="I137" s="127">
        <v>112.12</v>
      </c>
      <c r="J137" s="127">
        <f>I137*(H137/K137)</f>
        <v>2690.88</v>
      </c>
      <c r="K137" s="144">
        <v>25</v>
      </c>
    </row>
    <row r="138" spans="1:11" x14ac:dyDescent="0.3">
      <c r="A138" s="161"/>
      <c r="B138" s="88">
        <v>10</v>
      </c>
      <c r="C138" s="4" t="s">
        <v>41</v>
      </c>
      <c r="D138" s="110" t="s">
        <v>443</v>
      </c>
      <c r="E138" s="3">
        <v>367283</v>
      </c>
      <c r="F138" s="3" t="s">
        <v>42</v>
      </c>
      <c r="G138" s="32">
        <v>44012</v>
      </c>
      <c r="H138" s="26">
        <v>1600</v>
      </c>
      <c r="I138" s="127"/>
      <c r="J138" s="127"/>
      <c r="K138" s="144"/>
    </row>
    <row r="139" spans="1:11" x14ac:dyDescent="0.3">
      <c r="A139" s="161"/>
      <c r="B139" s="88">
        <v>10</v>
      </c>
      <c r="C139" s="4" t="s">
        <v>41</v>
      </c>
      <c r="D139" s="110" t="s">
        <v>443</v>
      </c>
      <c r="E139" s="3">
        <v>367283</v>
      </c>
      <c r="F139" s="3" t="s">
        <v>43</v>
      </c>
      <c r="G139" s="32">
        <v>44043</v>
      </c>
      <c r="H139" s="26">
        <v>200</v>
      </c>
      <c r="I139" s="127"/>
      <c r="J139" s="127"/>
      <c r="K139" s="144"/>
    </row>
    <row r="140" spans="1:11" x14ac:dyDescent="0.3">
      <c r="A140" s="162"/>
      <c r="B140" s="88">
        <v>10</v>
      </c>
      <c r="C140" s="4" t="s">
        <v>44</v>
      </c>
      <c r="D140" s="110" t="s">
        <v>443</v>
      </c>
      <c r="E140" s="3">
        <v>367281</v>
      </c>
      <c r="F140" s="3" t="s">
        <v>45</v>
      </c>
      <c r="G140" s="32">
        <v>44012</v>
      </c>
      <c r="H140" s="26">
        <v>200</v>
      </c>
      <c r="I140" s="127"/>
      <c r="J140" s="127"/>
      <c r="K140" s="144"/>
    </row>
    <row r="141" spans="1:11" x14ac:dyDescent="0.3">
      <c r="A141" s="14"/>
      <c r="B141" s="14"/>
      <c r="C141" s="13"/>
      <c r="D141" s="119"/>
      <c r="E141" s="14"/>
      <c r="F141" s="16"/>
      <c r="G141" s="35"/>
      <c r="H141" s="28"/>
      <c r="I141" s="132"/>
      <c r="J141" s="132"/>
    </row>
    <row r="142" spans="1:11" ht="15.75" customHeight="1" x14ac:dyDescent="0.3">
      <c r="A142" s="5" t="s">
        <v>343</v>
      </c>
      <c r="B142" s="5"/>
      <c r="C142" s="5" t="s">
        <v>0</v>
      </c>
      <c r="D142" s="112" t="s">
        <v>524</v>
      </c>
      <c r="E142" s="5" t="s">
        <v>1</v>
      </c>
      <c r="F142" s="5" t="s">
        <v>484</v>
      </c>
      <c r="G142" s="5" t="s">
        <v>2</v>
      </c>
      <c r="H142" s="25" t="s">
        <v>125</v>
      </c>
      <c r="I142" s="128" t="s">
        <v>532</v>
      </c>
      <c r="J142" s="128" t="s">
        <v>533</v>
      </c>
      <c r="K142" s="145" t="s">
        <v>534</v>
      </c>
    </row>
    <row r="143" spans="1:11" x14ac:dyDescent="0.3">
      <c r="A143" s="168">
        <v>11</v>
      </c>
      <c r="B143" s="91">
        <v>11</v>
      </c>
      <c r="C143" s="4" t="s">
        <v>345</v>
      </c>
      <c r="D143" s="110" t="s">
        <v>406</v>
      </c>
      <c r="E143" s="3">
        <v>6360</v>
      </c>
      <c r="F143" s="43" t="s">
        <v>64</v>
      </c>
      <c r="G143" s="109" t="s">
        <v>129</v>
      </c>
      <c r="H143" s="26">
        <v>500</v>
      </c>
      <c r="I143" s="127">
        <v>37.19</v>
      </c>
      <c r="J143" s="127">
        <f>I143*(H143/K143)</f>
        <v>37.19</v>
      </c>
      <c r="K143" s="144">
        <v>500</v>
      </c>
    </row>
    <row r="144" spans="1:11" x14ac:dyDescent="0.3">
      <c r="A144" s="168"/>
      <c r="B144" s="91">
        <v>11</v>
      </c>
      <c r="C144" s="4" t="s">
        <v>345</v>
      </c>
      <c r="D144" s="110" t="s">
        <v>406</v>
      </c>
      <c r="E144" s="3">
        <v>6360</v>
      </c>
      <c r="F144" s="43" t="s">
        <v>62</v>
      </c>
      <c r="G144" s="109" t="s">
        <v>129</v>
      </c>
      <c r="H144" s="26">
        <v>1000</v>
      </c>
      <c r="I144" s="127">
        <v>37.19</v>
      </c>
      <c r="J144" s="127">
        <f t="shared" ref="J144:J152" si="2">I144*(H144/K144)</f>
        <v>74.38</v>
      </c>
      <c r="K144" s="144">
        <v>500</v>
      </c>
    </row>
    <row r="145" spans="1:11" x14ac:dyDescent="0.3">
      <c r="A145" s="168"/>
      <c r="B145" s="91">
        <v>11</v>
      </c>
      <c r="C145" s="4" t="s">
        <v>345</v>
      </c>
      <c r="D145" s="110" t="s">
        <v>406</v>
      </c>
      <c r="E145" s="3">
        <v>6360</v>
      </c>
      <c r="F145" s="43" t="s">
        <v>66</v>
      </c>
      <c r="G145" s="109" t="s">
        <v>129</v>
      </c>
      <c r="H145" s="26">
        <v>500</v>
      </c>
      <c r="I145" s="127">
        <v>37.19</v>
      </c>
      <c r="J145" s="127">
        <f t="shared" si="2"/>
        <v>37.19</v>
      </c>
      <c r="K145" s="144">
        <v>500</v>
      </c>
    </row>
    <row r="146" spans="1:11" x14ac:dyDescent="0.3">
      <c r="A146" s="168"/>
      <c r="B146" s="91">
        <v>11</v>
      </c>
      <c r="C146" s="4" t="s">
        <v>345</v>
      </c>
      <c r="D146" s="110" t="s">
        <v>406</v>
      </c>
      <c r="E146" s="3">
        <v>6360</v>
      </c>
      <c r="F146" s="43" t="s">
        <v>61</v>
      </c>
      <c r="G146" s="109" t="s">
        <v>129</v>
      </c>
      <c r="H146" s="26">
        <v>1500</v>
      </c>
      <c r="I146" s="127">
        <v>37.19</v>
      </c>
      <c r="J146" s="127">
        <f t="shared" si="2"/>
        <v>111.57</v>
      </c>
      <c r="K146" s="144">
        <v>500</v>
      </c>
    </row>
    <row r="147" spans="1:11" x14ac:dyDescent="0.3">
      <c r="A147" s="168"/>
      <c r="B147" s="91">
        <v>11</v>
      </c>
      <c r="C147" s="4" t="s">
        <v>345</v>
      </c>
      <c r="D147" s="110" t="s">
        <v>406</v>
      </c>
      <c r="E147" s="3">
        <v>6360</v>
      </c>
      <c r="F147" s="43" t="s">
        <v>70</v>
      </c>
      <c r="G147" s="109" t="s">
        <v>129</v>
      </c>
      <c r="H147" s="26">
        <v>500</v>
      </c>
      <c r="I147" s="127">
        <v>37.19</v>
      </c>
      <c r="J147" s="127">
        <f t="shared" si="2"/>
        <v>37.19</v>
      </c>
      <c r="K147" s="144">
        <v>500</v>
      </c>
    </row>
    <row r="148" spans="1:11" x14ac:dyDescent="0.3">
      <c r="A148" s="168"/>
      <c r="B148" s="91">
        <v>11</v>
      </c>
      <c r="C148" s="4" t="s">
        <v>345</v>
      </c>
      <c r="D148" s="110" t="s">
        <v>406</v>
      </c>
      <c r="E148" s="3">
        <v>6360</v>
      </c>
      <c r="F148" s="43" t="s">
        <v>68</v>
      </c>
      <c r="G148" s="109" t="s">
        <v>129</v>
      </c>
      <c r="H148" s="26">
        <v>1500</v>
      </c>
      <c r="I148" s="127">
        <v>37.19</v>
      </c>
      <c r="J148" s="127">
        <f t="shared" si="2"/>
        <v>111.57</v>
      </c>
      <c r="K148" s="144">
        <v>500</v>
      </c>
    </row>
    <row r="149" spans="1:11" x14ac:dyDescent="0.3">
      <c r="A149" s="168"/>
      <c r="B149" s="91">
        <v>11</v>
      </c>
      <c r="C149" s="4" t="s">
        <v>345</v>
      </c>
      <c r="D149" s="110" t="s">
        <v>406</v>
      </c>
      <c r="E149" s="3">
        <v>6360</v>
      </c>
      <c r="F149" s="43" t="s">
        <v>69</v>
      </c>
      <c r="G149" s="109" t="s">
        <v>129</v>
      </c>
      <c r="H149" s="26">
        <v>1000</v>
      </c>
      <c r="I149" s="127">
        <v>37.19</v>
      </c>
      <c r="J149" s="127">
        <f t="shared" si="2"/>
        <v>74.38</v>
      </c>
      <c r="K149" s="144">
        <v>500</v>
      </c>
    </row>
    <row r="150" spans="1:11" x14ac:dyDescent="0.3">
      <c r="A150" s="168"/>
      <c r="B150" s="91">
        <v>11</v>
      </c>
      <c r="C150" s="4" t="s">
        <v>345</v>
      </c>
      <c r="D150" s="110" t="s">
        <v>406</v>
      </c>
      <c r="E150" s="3">
        <v>6360</v>
      </c>
      <c r="F150" s="43" t="s">
        <v>65</v>
      </c>
      <c r="G150" s="109" t="s">
        <v>129</v>
      </c>
      <c r="H150" s="26">
        <v>500</v>
      </c>
      <c r="I150" s="127">
        <v>37.19</v>
      </c>
      <c r="J150" s="127">
        <f t="shared" si="2"/>
        <v>37.19</v>
      </c>
      <c r="K150" s="144">
        <v>500</v>
      </c>
    </row>
    <row r="151" spans="1:11" x14ac:dyDescent="0.3">
      <c r="A151" s="168"/>
      <c r="B151" s="91">
        <v>11</v>
      </c>
      <c r="C151" s="4" t="s">
        <v>345</v>
      </c>
      <c r="D151" s="110" t="s">
        <v>406</v>
      </c>
      <c r="E151" s="3">
        <v>6360</v>
      </c>
      <c r="F151" s="43" t="s">
        <v>55</v>
      </c>
      <c r="G151" s="109" t="s">
        <v>129</v>
      </c>
      <c r="H151" s="26">
        <v>500</v>
      </c>
      <c r="I151" s="127">
        <v>37.19</v>
      </c>
      <c r="J151" s="127">
        <f t="shared" si="2"/>
        <v>37.19</v>
      </c>
      <c r="K151" s="144">
        <v>500</v>
      </c>
    </row>
    <row r="152" spans="1:11" x14ac:dyDescent="0.3">
      <c r="A152" s="168"/>
      <c r="B152" s="91">
        <v>11</v>
      </c>
      <c r="C152" s="4" t="s">
        <v>345</v>
      </c>
      <c r="D152" s="110" t="s">
        <v>406</v>
      </c>
      <c r="E152" s="3">
        <v>6360</v>
      </c>
      <c r="F152" s="43" t="s">
        <v>54</v>
      </c>
      <c r="G152" s="109" t="s">
        <v>129</v>
      </c>
      <c r="H152" s="26">
        <v>500</v>
      </c>
      <c r="I152" s="127">
        <v>37.19</v>
      </c>
      <c r="J152" s="127">
        <f t="shared" si="2"/>
        <v>37.19</v>
      </c>
      <c r="K152" s="144">
        <v>500</v>
      </c>
    </row>
    <row r="153" spans="1:11" x14ac:dyDescent="0.3">
      <c r="A153" s="168"/>
      <c r="B153" s="91">
        <v>11</v>
      </c>
      <c r="C153" s="4" t="s">
        <v>46</v>
      </c>
      <c r="D153" s="110" t="s">
        <v>436</v>
      </c>
      <c r="E153" s="3">
        <v>2187</v>
      </c>
      <c r="F153" s="43" t="s">
        <v>48</v>
      </c>
      <c r="G153" s="107">
        <v>44409</v>
      </c>
      <c r="H153" s="26">
        <v>2400</v>
      </c>
      <c r="I153" s="127">
        <v>7.25</v>
      </c>
      <c r="J153" s="127">
        <f>I153*(H153/K153)</f>
        <v>348</v>
      </c>
      <c r="K153" s="144">
        <v>50</v>
      </c>
    </row>
    <row r="154" spans="1:11" x14ac:dyDescent="0.3">
      <c r="A154" s="168"/>
      <c r="B154" s="91">
        <v>11</v>
      </c>
      <c r="C154" s="4" t="s">
        <v>78</v>
      </c>
      <c r="D154" s="110" t="s">
        <v>493</v>
      </c>
      <c r="E154" s="3">
        <v>5750</v>
      </c>
      <c r="F154" s="43" t="s">
        <v>79</v>
      </c>
      <c r="G154" s="109" t="s">
        <v>129</v>
      </c>
      <c r="H154" s="26">
        <v>24000</v>
      </c>
      <c r="I154" s="127">
        <v>3.95</v>
      </c>
      <c r="J154" s="127">
        <f>I154*(H154/K154)</f>
        <v>474</v>
      </c>
      <c r="K154" s="144">
        <v>200</v>
      </c>
    </row>
    <row r="155" spans="1:11" x14ac:dyDescent="0.3">
      <c r="A155" s="168">
        <v>11</v>
      </c>
      <c r="B155" s="91">
        <v>11</v>
      </c>
      <c r="C155" s="4" t="s">
        <v>46</v>
      </c>
      <c r="D155" s="110" t="s">
        <v>436</v>
      </c>
      <c r="E155" s="3">
        <v>2187</v>
      </c>
      <c r="F155" s="43" t="s">
        <v>47</v>
      </c>
      <c r="G155" s="107">
        <v>44531</v>
      </c>
      <c r="H155" s="26">
        <v>4800</v>
      </c>
      <c r="I155" s="127">
        <v>7.25</v>
      </c>
      <c r="J155" s="127">
        <f>I155*(H155/K155)</f>
        <v>696</v>
      </c>
      <c r="K155" s="144">
        <v>50</v>
      </c>
    </row>
    <row r="156" spans="1:11" x14ac:dyDescent="0.3">
      <c r="A156" s="168"/>
      <c r="B156" s="91">
        <v>11</v>
      </c>
      <c r="C156" s="4" t="s">
        <v>345</v>
      </c>
      <c r="D156" s="110" t="s">
        <v>406</v>
      </c>
      <c r="E156" s="3">
        <v>6360</v>
      </c>
      <c r="F156" s="43" t="s">
        <v>58</v>
      </c>
      <c r="G156" s="109" t="s">
        <v>129</v>
      </c>
      <c r="H156" s="26">
        <v>500</v>
      </c>
      <c r="I156" s="127">
        <v>37.19</v>
      </c>
      <c r="J156" s="127">
        <f>I156*(H156/K156)</f>
        <v>37.19</v>
      </c>
      <c r="K156" s="144">
        <v>500</v>
      </c>
    </row>
    <row r="157" spans="1:11" s="19" customFormat="1" x14ac:dyDescent="0.3">
      <c r="A157" s="168"/>
      <c r="B157" s="91">
        <v>11</v>
      </c>
      <c r="C157" s="4" t="s">
        <v>345</v>
      </c>
      <c r="D157" s="110" t="s">
        <v>406</v>
      </c>
      <c r="E157" s="3">
        <v>6360</v>
      </c>
      <c r="F157" s="43" t="s">
        <v>59</v>
      </c>
      <c r="G157" s="109" t="s">
        <v>129</v>
      </c>
      <c r="H157" s="26">
        <v>500</v>
      </c>
      <c r="I157" s="127">
        <v>37.19</v>
      </c>
      <c r="J157" s="127">
        <f t="shared" ref="J157:J175" si="3">I157*(H157/K157)</f>
        <v>37.19</v>
      </c>
      <c r="K157" s="144">
        <v>500</v>
      </c>
    </row>
    <row r="158" spans="1:11" ht="15.75" customHeight="1" x14ac:dyDescent="0.3">
      <c r="A158" s="168"/>
      <c r="B158" s="91">
        <v>11</v>
      </c>
      <c r="C158" s="4" t="s">
        <v>345</v>
      </c>
      <c r="D158" s="110" t="s">
        <v>406</v>
      </c>
      <c r="E158" s="3">
        <v>6360</v>
      </c>
      <c r="F158" s="43" t="s">
        <v>60</v>
      </c>
      <c r="G158" s="109" t="s">
        <v>129</v>
      </c>
      <c r="H158" s="26">
        <v>1000</v>
      </c>
      <c r="I158" s="127">
        <v>37.19</v>
      </c>
      <c r="J158" s="127">
        <f t="shared" si="3"/>
        <v>74.38</v>
      </c>
      <c r="K158" s="144">
        <v>500</v>
      </c>
    </row>
    <row r="159" spans="1:11" x14ac:dyDescent="0.3">
      <c r="A159" s="168"/>
      <c r="B159" s="91">
        <v>11</v>
      </c>
      <c r="C159" s="4" t="s">
        <v>345</v>
      </c>
      <c r="D159" s="110" t="s">
        <v>406</v>
      </c>
      <c r="E159" s="3">
        <v>6360</v>
      </c>
      <c r="F159" s="43" t="s">
        <v>57</v>
      </c>
      <c r="G159" s="109" t="s">
        <v>129</v>
      </c>
      <c r="H159" s="26">
        <v>500</v>
      </c>
      <c r="I159" s="127">
        <v>37.19</v>
      </c>
      <c r="J159" s="127">
        <f t="shared" si="3"/>
        <v>37.19</v>
      </c>
      <c r="K159" s="144">
        <v>500</v>
      </c>
    </row>
    <row r="160" spans="1:11" x14ac:dyDescent="0.3">
      <c r="A160" s="168"/>
      <c r="B160" s="91">
        <v>11</v>
      </c>
      <c r="C160" s="4" t="s">
        <v>345</v>
      </c>
      <c r="D160" s="110" t="s">
        <v>406</v>
      </c>
      <c r="E160" s="3">
        <v>6360</v>
      </c>
      <c r="F160" s="43" t="s">
        <v>53</v>
      </c>
      <c r="G160" s="109" t="s">
        <v>129</v>
      </c>
      <c r="H160" s="26">
        <v>500</v>
      </c>
      <c r="I160" s="127">
        <v>37.19</v>
      </c>
      <c r="J160" s="127">
        <f t="shared" si="3"/>
        <v>37.19</v>
      </c>
      <c r="K160" s="144">
        <v>500</v>
      </c>
    </row>
    <row r="161" spans="1:11" x14ac:dyDescent="0.3">
      <c r="A161" s="168"/>
      <c r="B161" s="91">
        <v>11</v>
      </c>
      <c r="C161" s="4" t="s">
        <v>345</v>
      </c>
      <c r="D161" s="110" t="s">
        <v>406</v>
      </c>
      <c r="E161" s="3">
        <v>6360</v>
      </c>
      <c r="F161" s="43" t="s">
        <v>52</v>
      </c>
      <c r="G161" s="109" t="s">
        <v>129</v>
      </c>
      <c r="H161" s="26">
        <v>500</v>
      </c>
      <c r="I161" s="127">
        <v>37.19</v>
      </c>
      <c r="J161" s="127">
        <f t="shared" si="3"/>
        <v>37.19</v>
      </c>
      <c r="K161" s="144">
        <v>500</v>
      </c>
    </row>
    <row r="162" spans="1:11" x14ac:dyDescent="0.3">
      <c r="A162" s="168"/>
      <c r="B162" s="91">
        <v>11</v>
      </c>
      <c r="C162" s="4" t="s">
        <v>345</v>
      </c>
      <c r="D162" s="110" t="s">
        <v>406</v>
      </c>
      <c r="E162" s="3">
        <v>6360</v>
      </c>
      <c r="F162" s="43" t="s">
        <v>56</v>
      </c>
      <c r="G162" s="109" t="s">
        <v>129</v>
      </c>
      <c r="H162" s="26">
        <v>500</v>
      </c>
      <c r="I162" s="127">
        <v>37.19</v>
      </c>
      <c r="J162" s="127">
        <f t="shared" si="3"/>
        <v>37.19</v>
      </c>
      <c r="K162" s="144">
        <v>500</v>
      </c>
    </row>
    <row r="163" spans="1:11" x14ac:dyDescent="0.3">
      <c r="A163" s="168"/>
      <c r="B163" s="91">
        <v>11</v>
      </c>
      <c r="C163" s="4" t="s">
        <v>345</v>
      </c>
      <c r="D163" s="110" t="s">
        <v>406</v>
      </c>
      <c r="E163" s="3">
        <v>6360</v>
      </c>
      <c r="F163" s="43" t="s">
        <v>51</v>
      </c>
      <c r="G163" s="109" t="s">
        <v>129</v>
      </c>
      <c r="H163" s="26">
        <v>500</v>
      </c>
      <c r="I163" s="127">
        <v>37.19</v>
      </c>
      <c r="J163" s="127">
        <f t="shared" si="3"/>
        <v>37.19</v>
      </c>
      <c r="K163" s="144">
        <v>500</v>
      </c>
    </row>
    <row r="164" spans="1:11" x14ac:dyDescent="0.3">
      <c r="A164" s="168"/>
      <c r="B164" s="91">
        <v>11</v>
      </c>
      <c r="C164" s="4" t="s">
        <v>345</v>
      </c>
      <c r="D164" s="110" t="s">
        <v>406</v>
      </c>
      <c r="E164" s="3">
        <v>6360</v>
      </c>
      <c r="F164" s="43" t="s">
        <v>77</v>
      </c>
      <c r="G164" s="109" t="s">
        <v>129</v>
      </c>
      <c r="H164" s="26">
        <v>500</v>
      </c>
      <c r="I164" s="127">
        <v>37.19</v>
      </c>
      <c r="J164" s="127">
        <f t="shared" si="3"/>
        <v>37.19</v>
      </c>
      <c r="K164" s="144">
        <v>500</v>
      </c>
    </row>
    <row r="165" spans="1:11" ht="15.75" customHeight="1" x14ac:dyDescent="0.3">
      <c r="A165" s="168"/>
      <c r="B165" s="91">
        <v>11</v>
      </c>
      <c r="C165" s="4" t="s">
        <v>345</v>
      </c>
      <c r="D165" s="110" t="s">
        <v>406</v>
      </c>
      <c r="E165" s="3">
        <v>6360</v>
      </c>
      <c r="F165" s="43" t="s">
        <v>76</v>
      </c>
      <c r="G165" s="109" t="s">
        <v>129</v>
      </c>
      <c r="H165" s="26">
        <v>500</v>
      </c>
      <c r="I165" s="127">
        <v>37.19</v>
      </c>
      <c r="J165" s="127">
        <f t="shared" si="3"/>
        <v>37.19</v>
      </c>
      <c r="K165" s="144">
        <v>500</v>
      </c>
    </row>
    <row r="166" spans="1:11" x14ac:dyDescent="0.3">
      <c r="A166" s="168"/>
      <c r="B166" s="91">
        <v>11</v>
      </c>
      <c r="C166" s="4" t="s">
        <v>345</v>
      </c>
      <c r="D166" s="110" t="s">
        <v>406</v>
      </c>
      <c r="E166" s="3">
        <v>6360</v>
      </c>
      <c r="F166" s="43" t="s">
        <v>82</v>
      </c>
      <c r="G166" s="109" t="s">
        <v>129</v>
      </c>
      <c r="H166" s="26">
        <v>500</v>
      </c>
      <c r="I166" s="127">
        <v>37.19</v>
      </c>
      <c r="J166" s="127">
        <f t="shared" si="3"/>
        <v>37.19</v>
      </c>
      <c r="K166" s="144">
        <v>500</v>
      </c>
    </row>
    <row r="167" spans="1:11" x14ac:dyDescent="0.3">
      <c r="A167" s="168"/>
      <c r="B167" s="91">
        <v>11</v>
      </c>
      <c r="C167" s="4" t="s">
        <v>345</v>
      </c>
      <c r="D167" s="110" t="s">
        <v>406</v>
      </c>
      <c r="E167" s="3">
        <v>6360</v>
      </c>
      <c r="F167" s="43" t="s">
        <v>80</v>
      </c>
      <c r="G167" s="109" t="s">
        <v>129</v>
      </c>
      <c r="H167" s="26">
        <v>1000</v>
      </c>
      <c r="I167" s="127">
        <v>37.19</v>
      </c>
      <c r="J167" s="127">
        <f t="shared" si="3"/>
        <v>74.38</v>
      </c>
      <c r="K167" s="144">
        <v>500</v>
      </c>
    </row>
    <row r="168" spans="1:11" x14ac:dyDescent="0.3">
      <c r="A168" s="168"/>
      <c r="B168" s="91">
        <v>11</v>
      </c>
      <c r="C168" s="4" t="s">
        <v>345</v>
      </c>
      <c r="D168" s="110" t="s">
        <v>406</v>
      </c>
      <c r="E168" s="3">
        <v>6360</v>
      </c>
      <c r="F168" s="43" t="s">
        <v>75</v>
      </c>
      <c r="G168" s="109" t="s">
        <v>129</v>
      </c>
      <c r="H168" s="26">
        <v>500</v>
      </c>
      <c r="I168" s="127">
        <v>37.19</v>
      </c>
      <c r="J168" s="127">
        <f t="shared" si="3"/>
        <v>37.19</v>
      </c>
      <c r="K168" s="144">
        <v>500</v>
      </c>
    </row>
    <row r="169" spans="1:11" x14ac:dyDescent="0.3">
      <c r="A169" s="168"/>
      <c r="B169" s="91">
        <v>11</v>
      </c>
      <c r="C169" s="4" t="s">
        <v>345</v>
      </c>
      <c r="D169" s="110" t="s">
        <v>406</v>
      </c>
      <c r="E169" s="3">
        <v>6360</v>
      </c>
      <c r="F169" s="43" t="s">
        <v>74</v>
      </c>
      <c r="G169" s="109" t="s">
        <v>129</v>
      </c>
      <c r="H169" s="26">
        <v>500</v>
      </c>
      <c r="I169" s="127">
        <v>37.19</v>
      </c>
      <c r="J169" s="127">
        <f t="shared" si="3"/>
        <v>37.19</v>
      </c>
      <c r="K169" s="144">
        <v>500</v>
      </c>
    </row>
    <row r="170" spans="1:11" ht="15.75" customHeight="1" x14ac:dyDescent="0.3">
      <c r="A170" s="168"/>
      <c r="B170" s="91">
        <v>11</v>
      </c>
      <c r="C170" s="4" t="s">
        <v>345</v>
      </c>
      <c r="D170" s="110" t="s">
        <v>406</v>
      </c>
      <c r="E170" s="3">
        <v>6360</v>
      </c>
      <c r="F170" s="43" t="s">
        <v>71</v>
      </c>
      <c r="G170" s="109" t="s">
        <v>129</v>
      </c>
      <c r="H170" s="26">
        <v>1000</v>
      </c>
      <c r="I170" s="127">
        <v>37.19</v>
      </c>
      <c r="J170" s="127">
        <f t="shared" si="3"/>
        <v>74.38</v>
      </c>
      <c r="K170" s="144">
        <v>500</v>
      </c>
    </row>
    <row r="171" spans="1:11" x14ac:dyDescent="0.3">
      <c r="A171" s="168"/>
      <c r="B171" s="91">
        <v>11</v>
      </c>
      <c r="C171" s="4" t="s">
        <v>345</v>
      </c>
      <c r="D171" s="110" t="s">
        <v>406</v>
      </c>
      <c r="E171" s="3">
        <v>6360</v>
      </c>
      <c r="F171" s="43" t="s">
        <v>73</v>
      </c>
      <c r="G171" s="109" t="s">
        <v>129</v>
      </c>
      <c r="H171" s="26">
        <v>500</v>
      </c>
      <c r="I171" s="127">
        <v>37.19</v>
      </c>
      <c r="J171" s="127">
        <f t="shared" si="3"/>
        <v>37.19</v>
      </c>
      <c r="K171" s="144">
        <v>500</v>
      </c>
    </row>
    <row r="172" spans="1:11" x14ac:dyDescent="0.3">
      <c r="A172" s="168"/>
      <c r="B172" s="91">
        <v>11</v>
      </c>
      <c r="C172" s="4" t="s">
        <v>345</v>
      </c>
      <c r="D172" s="110" t="s">
        <v>406</v>
      </c>
      <c r="E172" s="3">
        <v>6360</v>
      </c>
      <c r="F172" s="43" t="s">
        <v>72</v>
      </c>
      <c r="G172" s="109" t="s">
        <v>129</v>
      </c>
      <c r="H172" s="26">
        <v>1000</v>
      </c>
      <c r="I172" s="127">
        <v>37.19</v>
      </c>
      <c r="J172" s="127">
        <f t="shared" si="3"/>
        <v>74.38</v>
      </c>
      <c r="K172" s="144">
        <v>500</v>
      </c>
    </row>
    <row r="173" spans="1:11" ht="15.75" customHeight="1" x14ac:dyDescent="0.3">
      <c r="A173" s="168"/>
      <c r="B173" s="91">
        <v>11</v>
      </c>
      <c r="C173" s="4" t="s">
        <v>345</v>
      </c>
      <c r="D173" s="110" t="s">
        <v>406</v>
      </c>
      <c r="E173" s="3">
        <v>6360</v>
      </c>
      <c r="F173" s="43" t="s">
        <v>63</v>
      </c>
      <c r="G173" s="109" t="s">
        <v>129</v>
      </c>
      <c r="H173" s="26">
        <v>500</v>
      </c>
      <c r="I173" s="127">
        <v>37.19</v>
      </c>
      <c r="J173" s="127">
        <f t="shared" si="3"/>
        <v>37.19</v>
      </c>
      <c r="K173" s="144">
        <v>500</v>
      </c>
    </row>
    <row r="174" spans="1:11" ht="17.25" customHeight="1" x14ac:dyDescent="0.3">
      <c r="A174" s="168"/>
      <c r="B174" s="91">
        <v>11</v>
      </c>
      <c r="C174" s="4" t="s">
        <v>345</v>
      </c>
      <c r="D174" s="110" t="s">
        <v>406</v>
      </c>
      <c r="E174" s="3">
        <v>6360</v>
      </c>
      <c r="F174" s="43" t="s">
        <v>67</v>
      </c>
      <c r="G174" s="109" t="s">
        <v>129</v>
      </c>
      <c r="H174" s="26">
        <v>500</v>
      </c>
      <c r="I174" s="127">
        <v>37.19</v>
      </c>
      <c r="J174" s="127">
        <f t="shared" si="3"/>
        <v>37.19</v>
      </c>
      <c r="K174" s="144">
        <v>500</v>
      </c>
    </row>
    <row r="175" spans="1:11" ht="15.75" customHeight="1" x14ac:dyDescent="0.3">
      <c r="A175" s="168"/>
      <c r="B175" s="91">
        <v>11</v>
      </c>
      <c r="C175" s="4" t="s">
        <v>345</v>
      </c>
      <c r="D175" s="110" t="s">
        <v>406</v>
      </c>
      <c r="E175" s="3">
        <v>6360</v>
      </c>
      <c r="F175" s="43" t="s">
        <v>81</v>
      </c>
      <c r="G175" s="109" t="s">
        <v>129</v>
      </c>
      <c r="H175" s="26">
        <v>500</v>
      </c>
      <c r="I175" s="127">
        <v>37.19</v>
      </c>
      <c r="J175" s="127">
        <f t="shared" si="3"/>
        <v>37.19</v>
      </c>
      <c r="K175" s="144">
        <v>500</v>
      </c>
    </row>
    <row r="176" spans="1:11" x14ac:dyDescent="0.3">
      <c r="A176" s="168"/>
      <c r="B176" s="91">
        <v>11</v>
      </c>
      <c r="C176" s="4" t="s">
        <v>49</v>
      </c>
      <c r="D176" s="110" t="s">
        <v>477</v>
      </c>
      <c r="E176" s="3">
        <v>1238</v>
      </c>
      <c r="F176" s="43" t="s">
        <v>50</v>
      </c>
      <c r="G176" s="107">
        <v>44866</v>
      </c>
      <c r="H176" s="26">
        <v>6000</v>
      </c>
      <c r="I176" s="127">
        <v>7.02</v>
      </c>
      <c r="J176" s="127">
        <f>I176*(H176/K176)</f>
        <v>842.4</v>
      </c>
      <c r="K176" s="144">
        <v>50</v>
      </c>
    </row>
    <row r="177" spans="1:13" x14ac:dyDescent="0.3">
      <c r="A177" s="168"/>
      <c r="B177" s="91">
        <v>11</v>
      </c>
      <c r="C177" s="4" t="s">
        <v>49</v>
      </c>
      <c r="D177" s="110" t="s">
        <v>477</v>
      </c>
      <c r="E177" s="3">
        <v>1238</v>
      </c>
      <c r="F177" s="43" t="s">
        <v>50</v>
      </c>
      <c r="G177" s="107">
        <v>44929</v>
      </c>
      <c r="H177" s="26">
        <v>1200</v>
      </c>
      <c r="I177" s="127">
        <v>7.02</v>
      </c>
      <c r="J177" s="127">
        <f>I177*(H177/K177)</f>
        <v>168.48</v>
      </c>
      <c r="K177" s="144">
        <v>50</v>
      </c>
    </row>
    <row r="178" spans="1:13" x14ac:dyDescent="0.3">
      <c r="A178" s="12"/>
      <c r="B178" s="12"/>
      <c r="C178" s="13"/>
      <c r="D178" s="119"/>
      <c r="E178" s="14"/>
      <c r="F178" s="20"/>
      <c r="G178" s="14"/>
      <c r="H178" s="28"/>
      <c r="I178" s="132"/>
      <c r="J178" s="132"/>
    </row>
    <row r="179" spans="1:13" ht="15.75" customHeight="1" x14ac:dyDescent="0.3">
      <c r="A179" s="5" t="s">
        <v>343</v>
      </c>
      <c r="B179" s="5"/>
      <c r="C179" s="5" t="s">
        <v>0</v>
      </c>
      <c r="D179" s="112" t="s">
        <v>524</v>
      </c>
      <c r="E179" s="5" t="s">
        <v>1</v>
      </c>
      <c r="F179" s="5" t="s">
        <v>484</v>
      </c>
      <c r="G179" s="5" t="s">
        <v>2</v>
      </c>
      <c r="H179" s="25" t="s">
        <v>125</v>
      </c>
      <c r="I179" s="128" t="s">
        <v>532</v>
      </c>
      <c r="J179" s="128" t="s">
        <v>533</v>
      </c>
      <c r="K179" s="145" t="s">
        <v>534</v>
      </c>
    </row>
    <row r="180" spans="1:13" x14ac:dyDescent="0.3">
      <c r="A180" s="178">
        <v>12</v>
      </c>
      <c r="B180" s="88">
        <v>12</v>
      </c>
      <c r="C180" s="4" t="s">
        <v>83</v>
      </c>
      <c r="D180" s="110" t="s">
        <v>384</v>
      </c>
      <c r="E180" s="3" t="s">
        <v>84</v>
      </c>
      <c r="F180" s="3">
        <v>21162791</v>
      </c>
      <c r="G180" s="109" t="s">
        <v>129</v>
      </c>
      <c r="H180" s="26">
        <f>9*320</f>
        <v>2880</v>
      </c>
      <c r="I180" s="127">
        <v>48.95</v>
      </c>
      <c r="J180" s="127">
        <f>I180*(H180/K180)</f>
        <v>440.55</v>
      </c>
      <c r="K180" s="144">
        <v>320</v>
      </c>
    </row>
    <row r="181" spans="1:13" x14ac:dyDescent="0.3">
      <c r="A181" s="178"/>
      <c r="B181" s="88">
        <v>12</v>
      </c>
      <c r="C181" s="4" t="s">
        <v>85</v>
      </c>
      <c r="D181" s="110" t="s">
        <v>385</v>
      </c>
      <c r="E181" s="3" t="s">
        <v>86</v>
      </c>
      <c r="F181" s="3">
        <v>20962751</v>
      </c>
      <c r="G181" s="109" t="s">
        <v>129</v>
      </c>
      <c r="H181" s="26">
        <v>448</v>
      </c>
      <c r="I181" s="127">
        <v>48.95</v>
      </c>
      <c r="J181" s="127">
        <f>I181*(H181/K181)</f>
        <v>97.9</v>
      </c>
      <c r="K181" s="144">
        <v>224</v>
      </c>
    </row>
    <row r="182" spans="1:13" x14ac:dyDescent="0.3">
      <c r="A182" s="178"/>
      <c r="B182" s="88">
        <v>12</v>
      </c>
      <c r="C182" s="4" t="s">
        <v>27</v>
      </c>
      <c r="D182" s="110" t="s">
        <v>382</v>
      </c>
      <c r="E182" s="3" t="s">
        <v>28</v>
      </c>
      <c r="F182" s="3">
        <v>20570372</v>
      </c>
      <c r="G182" s="109" t="s">
        <v>129</v>
      </c>
      <c r="H182" s="26">
        <v>1760</v>
      </c>
      <c r="I182" s="127">
        <v>7.02</v>
      </c>
      <c r="J182" s="127">
        <f>I182*(H182/K182)</f>
        <v>561.59999999999991</v>
      </c>
      <c r="K182" s="144">
        <v>22</v>
      </c>
    </row>
    <row r="183" spans="1:13" ht="17.25" customHeight="1" x14ac:dyDescent="0.3">
      <c r="A183" s="178"/>
      <c r="B183" s="88">
        <v>12</v>
      </c>
      <c r="C183" s="4" t="s">
        <v>362</v>
      </c>
      <c r="D183" s="110" t="s">
        <v>383</v>
      </c>
      <c r="E183" s="3" t="s">
        <v>87</v>
      </c>
      <c r="F183" s="3">
        <v>20163412</v>
      </c>
      <c r="G183" s="109" t="s">
        <v>129</v>
      </c>
      <c r="H183" s="26">
        <f>9*144</f>
        <v>1296</v>
      </c>
      <c r="I183" s="127">
        <v>42.9</v>
      </c>
      <c r="J183" s="127">
        <f>I183*(H183/K183)</f>
        <v>386.09999999999997</v>
      </c>
      <c r="K183" s="144">
        <v>144</v>
      </c>
    </row>
    <row r="184" spans="1:13" ht="15.75" customHeight="1" x14ac:dyDescent="0.3">
      <c r="A184" s="178"/>
      <c r="B184" s="88">
        <v>12</v>
      </c>
      <c r="C184" s="4" t="s">
        <v>32</v>
      </c>
      <c r="D184" s="110" t="s">
        <v>386</v>
      </c>
      <c r="E184" s="3" t="s">
        <v>33</v>
      </c>
      <c r="F184" s="3">
        <v>12463232</v>
      </c>
      <c r="G184" s="109" t="s">
        <v>129</v>
      </c>
      <c r="H184" s="26">
        <f>2*128</f>
        <v>256</v>
      </c>
      <c r="I184" s="127">
        <v>49.51</v>
      </c>
      <c r="J184" s="127">
        <f>I184*(H184/K184)</f>
        <v>99.02</v>
      </c>
      <c r="K184" s="144">
        <v>128</v>
      </c>
    </row>
    <row r="185" spans="1:13" ht="21" customHeight="1" x14ac:dyDescent="0.3">
      <c r="A185" s="12"/>
      <c r="B185" s="12"/>
      <c r="C185" s="7"/>
      <c r="D185" s="115"/>
      <c r="E185" s="6"/>
      <c r="F185" s="8"/>
      <c r="G185" s="6"/>
      <c r="H185" s="27"/>
      <c r="I185" s="129"/>
      <c r="J185" s="129"/>
      <c r="M185" s="8"/>
    </row>
    <row r="186" spans="1:13" ht="15.75" customHeight="1" x14ac:dyDescent="0.3">
      <c r="A186" s="5" t="s">
        <v>343</v>
      </c>
      <c r="B186" s="5"/>
      <c r="C186" s="5" t="s">
        <v>0</v>
      </c>
      <c r="D186" s="112" t="s">
        <v>524</v>
      </c>
      <c r="E186" s="5" t="s">
        <v>1</v>
      </c>
      <c r="F186" s="5" t="s">
        <v>484</v>
      </c>
      <c r="G186" s="5" t="s">
        <v>2</v>
      </c>
      <c r="H186" s="25" t="s">
        <v>125</v>
      </c>
      <c r="I186" s="128" t="s">
        <v>532</v>
      </c>
      <c r="J186" s="128" t="s">
        <v>533</v>
      </c>
      <c r="K186" s="145" t="s">
        <v>534</v>
      </c>
    </row>
    <row r="187" spans="1:13" x14ac:dyDescent="0.3">
      <c r="A187" s="168">
        <v>13</v>
      </c>
      <c r="B187" s="91">
        <v>13</v>
      </c>
      <c r="C187" s="4" t="s">
        <v>83</v>
      </c>
      <c r="D187" s="110" t="s">
        <v>384</v>
      </c>
      <c r="E187" s="3" t="s">
        <v>84</v>
      </c>
      <c r="F187" s="3">
        <v>21162791</v>
      </c>
      <c r="G187" s="109" t="s">
        <v>129</v>
      </c>
      <c r="H187" s="26">
        <f>12*320</f>
        <v>3840</v>
      </c>
      <c r="I187" s="127">
        <v>48.95</v>
      </c>
      <c r="J187" s="127">
        <f>I187*(H187/K187)</f>
        <v>587.40000000000009</v>
      </c>
      <c r="K187" s="144">
        <v>320</v>
      </c>
    </row>
    <row r="188" spans="1:13" x14ac:dyDescent="0.3">
      <c r="A188" s="168"/>
      <c r="B188" s="91">
        <v>13</v>
      </c>
      <c r="C188" s="4" t="s">
        <v>85</v>
      </c>
      <c r="D188" s="110" t="s">
        <v>385</v>
      </c>
      <c r="E188" s="3" t="s">
        <v>86</v>
      </c>
      <c r="F188" s="3">
        <v>20962612</v>
      </c>
      <c r="G188" s="109" t="s">
        <v>129</v>
      </c>
      <c r="H188" s="26">
        <f>12*124</f>
        <v>1488</v>
      </c>
      <c r="I188" s="127">
        <v>48.95</v>
      </c>
      <c r="J188" s="127">
        <f>I188*(H188/K188)</f>
        <v>325.1678571428572</v>
      </c>
      <c r="K188" s="144">
        <v>224</v>
      </c>
    </row>
    <row r="189" spans="1:13" x14ac:dyDescent="0.3">
      <c r="A189" s="168"/>
      <c r="B189" s="91">
        <v>13</v>
      </c>
      <c r="C189" s="4" t="s">
        <v>24</v>
      </c>
      <c r="D189" s="110" t="s">
        <v>387</v>
      </c>
      <c r="E189" s="3" t="s">
        <v>25</v>
      </c>
      <c r="F189" s="3">
        <v>20963391</v>
      </c>
      <c r="G189" s="109" t="s">
        <v>129</v>
      </c>
      <c r="H189" s="26">
        <f>12*192</f>
        <v>2304</v>
      </c>
      <c r="I189" s="127">
        <v>48.95</v>
      </c>
      <c r="J189" s="127">
        <f>I189*(H189/K189)</f>
        <v>587.40000000000009</v>
      </c>
      <c r="K189" s="144">
        <v>192</v>
      </c>
    </row>
    <row r="190" spans="1:13" x14ac:dyDescent="0.3">
      <c r="A190" s="12"/>
      <c r="B190" s="12"/>
      <c r="C190" s="7"/>
      <c r="D190" s="115"/>
      <c r="E190" s="6"/>
      <c r="F190" s="8"/>
      <c r="G190" s="6"/>
      <c r="H190" s="27"/>
      <c r="I190" s="129"/>
      <c r="J190" s="129"/>
    </row>
    <row r="191" spans="1:13" ht="15.75" customHeight="1" x14ac:dyDescent="0.3">
      <c r="A191" s="5" t="s">
        <v>343</v>
      </c>
      <c r="B191" s="5"/>
      <c r="C191" s="5" t="s">
        <v>0</v>
      </c>
      <c r="D191" s="112" t="s">
        <v>524</v>
      </c>
      <c r="E191" s="5" t="s">
        <v>1</v>
      </c>
      <c r="F191" s="5" t="s">
        <v>484</v>
      </c>
      <c r="G191" s="5" t="s">
        <v>2</v>
      </c>
      <c r="H191" s="25" t="s">
        <v>125</v>
      </c>
      <c r="I191" s="128" t="s">
        <v>532</v>
      </c>
      <c r="J191" s="128" t="s">
        <v>533</v>
      </c>
      <c r="K191" s="145" t="s">
        <v>534</v>
      </c>
    </row>
    <row r="192" spans="1:13" ht="15.75" customHeight="1" x14ac:dyDescent="0.3">
      <c r="A192" s="10">
        <v>14</v>
      </c>
      <c r="B192" s="10">
        <v>14</v>
      </c>
      <c r="C192" s="4" t="s">
        <v>377</v>
      </c>
      <c r="D192" s="110" t="s">
        <v>375</v>
      </c>
      <c r="E192" s="3">
        <v>309606</v>
      </c>
      <c r="F192" s="3">
        <v>7299860</v>
      </c>
      <c r="G192" s="107">
        <v>44865</v>
      </c>
      <c r="H192" s="26">
        <v>2400</v>
      </c>
      <c r="I192" s="127">
        <v>17.739999999999998</v>
      </c>
      <c r="J192" s="127">
        <f>I192*(H192/K192)</f>
        <v>99.999999999999986</v>
      </c>
      <c r="K192" s="144">
        <f>I192*24</f>
        <v>425.76</v>
      </c>
    </row>
    <row r="193" spans="1:13" x14ac:dyDescent="0.3">
      <c r="A193" s="14"/>
      <c r="B193" s="14"/>
      <c r="C193" s="7"/>
      <c r="D193" s="115"/>
      <c r="E193" s="6"/>
      <c r="F193" s="8"/>
      <c r="G193" s="36"/>
      <c r="H193" s="27"/>
      <c r="I193" s="129"/>
      <c r="J193" s="129"/>
    </row>
    <row r="194" spans="1:13" ht="15.75" customHeight="1" x14ac:dyDescent="0.3">
      <c r="A194" s="5" t="s">
        <v>343</v>
      </c>
      <c r="B194" s="5"/>
      <c r="C194" s="5" t="s">
        <v>0</v>
      </c>
      <c r="D194" s="112" t="s">
        <v>524</v>
      </c>
      <c r="E194" s="5" t="s">
        <v>1</v>
      </c>
      <c r="F194" s="5" t="s">
        <v>484</v>
      </c>
      <c r="G194" s="5" t="s">
        <v>2</v>
      </c>
      <c r="H194" s="25" t="s">
        <v>125</v>
      </c>
      <c r="I194" s="128" t="s">
        <v>532</v>
      </c>
      <c r="J194" s="128" t="s">
        <v>533</v>
      </c>
      <c r="K194" s="145" t="s">
        <v>534</v>
      </c>
    </row>
    <row r="195" spans="1:13" x14ac:dyDescent="0.3">
      <c r="A195" s="22">
        <v>15</v>
      </c>
      <c r="B195" s="22">
        <v>15</v>
      </c>
      <c r="C195" s="23" t="s">
        <v>88</v>
      </c>
      <c r="D195" s="118" t="s">
        <v>389</v>
      </c>
      <c r="E195" s="24">
        <v>2600</v>
      </c>
      <c r="F195" s="24">
        <v>7052</v>
      </c>
      <c r="G195" s="109" t="s">
        <v>129</v>
      </c>
      <c r="H195" s="29">
        <f>40*4000</f>
        <v>160000</v>
      </c>
      <c r="I195" s="136">
        <v>21.2</v>
      </c>
      <c r="J195" s="127">
        <f>I195*(H195/K195)</f>
        <v>1696</v>
      </c>
      <c r="K195" s="144">
        <v>2000</v>
      </c>
    </row>
    <row r="196" spans="1:13" x14ac:dyDescent="0.3">
      <c r="A196" s="14"/>
      <c r="B196" s="14"/>
      <c r="C196" s="7"/>
      <c r="D196" s="115"/>
      <c r="E196" s="6"/>
      <c r="F196" s="8"/>
      <c r="G196" s="6"/>
      <c r="H196" s="27"/>
      <c r="I196" s="129"/>
      <c r="J196" s="129"/>
    </row>
    <row r="197" spans="1:13" ht="15.75" customHeight="1" x14ac:dyDescent="0.3">
      <c r="A197" s="5" t="s">
        <v>343</v>
      </c>
      <c r="B197" s="5"/>
      <c r="C197" s="5" t="s">
        <v>0</v>
      </c>
      <c r="D197" s="112" t="s">
        <v>524</v>
      </c>
      <c r="E197" s="5" t="s">
        <v>1</v>
      </c>
      <c r="F197" s="5" t="s">
        <v>484</v>
      </c>
      <c r="G197" s="5" t="s">
        <v>2</v>
      </c>
      <c r="H197" s="25" t="s">
        <v>125</v>
      </c>
      <c r="I197" s="128" t="s">
        <v>532</v>
      </c>
      <c r="J197" s="128" t="s">
        <v>533</v>
      </c>
      <c r="K197" s="145" t="s">
        <v>534</v>
      </c>
    </row>
    <row r="198" spans="1:13" ht="28.8" x14ac:dyDescent="0.3">
      <c r="A198" s="174" t="s">
        <v>123</v>
      </c>
      <c r="B198" s="90">
        <v>16</v>
      </c>
      <c r="C198" s="4" t="s">
        <v>4</v>
      </c>
      <c r="D198" s="110" t="s">
        <v>479</v>
      </c>
      <c r="E198" s="3" t="s">
        <v>5</v>
      </c>
      <c r="F198" s="3" t="s">
        <v>6</v>
      </c>
      <c r="G198" s="3"/>
      <c r="H198" s="26">
        <v>600</v>
      </c>
      <c r="I198" s="127"/>
      <c r="J198" s="127"/>
      <c r="K198" s="144"/>
    </row>
    <row r="199" spans="1:13" ht="16.2" x14ac:dyDescent="0.3">
      <c r="A199" s="175"/>
      <c r="B199" s="89">
        <v>16</v>
      </c>
      <c r="C199" s="17" t="s">
        <v>367</v>
      </c>
      <c r="D199" s="114" t="s">
        <v>445</v>
      </c>
      <c r="E199" s="3" t="s">
        <v>7</v>
      </c>
      <c r="F199" s="3" t="s">
        <v>8</v>
      </c>
      <c r="G199" s="3"/>
      <c r="H199" s="26">
        <v>192</v>
      </c>
      <c r="I199" s="127">
        <v>377.04</v>
      </c>
      <c r="J199" s="127"/>
      <c r="K199" s="144">
        <v>48</v>
      </c>
    </row>
    <row r="200" spans="1:13" ht="28.8" x14ac:dyDescent="0.3">
      <c r="A200" s="175"/>
      <c r="B200" s="89">
        <v>16</v>
      </c>
      <c r="C200" s="4" t="s">
        <v>366</v>
      </c>
      <c r="D200" s="114" t="s">
        <v>445</v>
      </c>
      <c r="E200" s="3" t="s">
        <v>9</v>
      </c>
      <c r="F200" s="3" t="s">
        <v>10</v>
      </c>
      <c r="G200" s="32">
        <v>42482</v>
      </c>
      <c r="H200" s="26">
        <v>1776</v>
      </c>
      <c r="I200" s="127"/>
      <c r="J200" s="127"/>
      <c r="K200" s="144"/>
    </row>
    <row r="201" spans="1:13" ht="30.75" customHeight="1" x14ac:dyDescent="0.3">
      <c r="A201" s="175"/>
      <c r="B201" s="89">
        <v>16</v>
      </c>
      <c r="C201" s="4" t="s">
        <v>369</v>
      </c>
      <c r="D201" s="114" t="s">
        <v>445</v>
      </c>
      <c r="E201" s="3" t="s">
        <v>11</v>
      </c>
      <c r="F201" s="43" t="s">
        <v>12</v>
      </c>
      <c r="G201" s="3"/>
      <c r="H201" s="26">
        <v>2736</v>
      </c>
      <c r="I201" s="127"/>
      <c r="J201" s="127"/>
      <c r="K201" s="144"/>
    </row>
    <row r="202" spans="1:13" s="19" customFormat="1" ht="34.799999999999997" customHeight="1" x14ac:dyDescent="0.3">
      <c r="A202" s="175"/>
      <c r="B202" s="89">
        <v>16</v>
      </c>
      <c r="C202" s="4" t="s">
        <v>365</v>
      </c>
      <c r="D202" s="114" t="s">
        <v>445</v>
      </c>
      <c r="E202" s="3" t="s">
        <v>14</v>
      </c>
      <c r="F202" s="3" t="s">
        <v>15</v>
      </c>
      <c r="G202" s="32">
        <v>42262</v>
      </c>
      <c r="H202" s="26">
        <v>240</v>
      </c>
      <c r="I202" s="127"/>
      <c r="J202" s="127"/>
      <c r="K202" s="146"/>
    </row>
    <row r="203" spans="1:13" ht="28.2" customHeight="1" x14ac:dyDescent="0.3">
      <c r="A203" s="175"/>
      <c r="B203" s="89">
        <v>16</v>
      </c>
      <c r="C203" s="4" t="s">
        <v>13</v>
      </c>
      <c r="D203" s="114" t="s">
        <v>445</v>
      </c>
      <c r="E203" s="3" t="s">
        <v>16</v>
      </c>
      <c r="F203" s="3" t="s">
        <v>17</v>
      </c>
      <c r="G203" s="3"/>
      <c r="H203" s="26">
        <v>48</v>
      </c>
      <c r="I203" s="127"/>
      <c r="J203" s="127"/>
      <c r="K203" s="144"/>
    </row>
    <row r="204" spans="1:13" ht="28.8" x14ac:dyDescent="0.3">
      <c r="A204" s="179"/>
      <c r="B204" s="89">
        <v>16</v>
      </c>
      <c r="C204" s="4" t="s">
        <v>18</v>
      </c>
      <c r="D204" s="110" t="s">
        <v>480</v>
      </c>
      <c r="E204" s="3" t="s">
        <v>19</v>
      </c>
      <c r="F204" s="3" t="s">
        <v>20</v>
      </c>
      <c r="G204" s="3"/>
      <c r="H204" s="26">
        <v>48</v>
      </c>
      <c r="I204" s="127"/>
      <c r="J204" s="127"/>
      <c r="K204" s="144"/>
    </row>
    <row r="205" spans="1:13" x14ac:dyDescent="0.3">
      <c r="A205" s="14"/>
      <c r="B205" s="14"/>
      <c r="C205" s="7"/>
      <c r="D205" s="115"/>
      <c r="E205" s="6"/>
      <c r="F205" s="8"/>
      <c r="G205" s="6"/>
      <c r="H205" s="27"/>
      <c r="I205" s="129"/>
      <c r="J205" s="129"/>
    </row>
    <row r="206" spans="1:13" ht="15.75" customHeight="1" x14ac:dyDescent="0.3">
      <c r="A206" s="5" t="s">
        <v>343</v>
      </c>
      <c r="B206" s="5"/>
      <c r="C206" s="5" t="s">
        <v>0</v>
      </c>
      <c r="D206" s="112" t="s">
        <v>524</v>
      </c>
      <c r="E206" s="5" t="s">
        <v>1</v>
      </c>
      <c r="F206" s="5" t="s">
        <v>484</v>
      </c>
      <c r="G206" s="5" t="s">
        <v>2</v>
      </c>
      <c r="H206" s="25" t="s">
        <v>125</v>
      </c>
      <c r="I206" s="128" t="s">
        <v>532</v>
      </c>
      <c r="J206" s="128" t="s">
        <v>533</v>
      </c>
      <c r="K206" s="145" t="s">
        <v>534</v>
      </c>
    </row>
    <row r="207" spans="1:13" x14ac:dyDescent="0.3">
      <c r="A207" s="178">
        <v>17</v>
      </c>
      <c r="B207" s="88">
        <v>17</v>
      </c>
      <c r="C207" s="4" t="s">
        <v>21</v>
      </c>
      <c r="D207" s="110" t="s">
        <v>388</v>
      </c>
      <c r="E207" s="3" t="s">
        <v>22</v>
      </c>
      <c r="F207" s="43" t="s">
        <v>23</v>
      </c>
      <c r="G207" s="109" t="s">
        <v>132</v>
      </c>
      <c r="H207" s="26">
        <f>3264+1632</f>
        <v>4896</v>
      </c>
      <c r="I207" s="127">
        <v>48.95</v>
      </c>
      <c r="J207" s="127">
        <f>I207*(H207/K207)</f>
        <v>881.1</v>
      </c>
      <c r="K207" s="144">
        <v>272</v>
      </c>
      <c r="M207" s="141" t="s">
        <v>530</v>
      </c>
    </row>
    <row r="208" spans="1:13" x14ac:dyDescent="0.3">
      <c r="A208" s="178"/>
      <c r="B208" s="88">
        <v>17</v>
      </c>
      <c r="C208" s="4" t="s">
        <v>24</v>
      </c>
      <c r="D208" s="110" t="s">
        <v>387</v>
      </c>
      <c r="E208" s="3" t="s">
        <v>25</v>
      </c>
      <c r="F208" s="43" t="s">
        <v>26</v>
      </c>
      <c r="G208" s="109" t="s">
        <v>132</v>
      </c>
      <c r="H208" s="26">
        <v>1920</v>
      </c>
      <c r="I208" s="127">
        <v>48.95</v>
      </c>
      <c r="J208" s="127">
        <f>I208*(H208/K208)</f>
        <v>489.5</v>
      </c>
      <c r="K208" s="144">
        <v>192</v>
      </c>
    </row>
    <row r="209" spans="1:12" x14ac:dyDescent="0.3">
      <c r="A209" s="178"/>
      <c r="B209" s="88">
        <v>17</v>
      </c>
      <c r="C209" s="4" t="s">
        <v>27</v>
      </c>
      <c r="D209" s="110" t="s">
        <v>382</v>
      </c>
      <c r="E209" s="3" t="s">
        <v>28</v>
      </c>
      <c r="F209" s="43" t="s">
        <v>29</v>
      </c>
      <c r="G209" s="109" t="s">
        <v>132</v>
      </c>
      <c r="H209" s="26">
        <v>176</v>
      </c>
      <c r="I209" s="127">
        <v>7.02</v>
      </c>
      <c r="J209" s="127">
        <f>I209*(H209/K209)</f>
        <v>56.16</v>
      </c>
      <c r="K209" s="144">
        <v>22</v>
      </c>
    </row>
    <row r="210" spans="1:12" ht="16.5" customHeight="1" x14ac:dyDescent="0.3">
      <c r="A210" s="178"/>
      <c r="B210" s="88">
        <v>17</v>
      </c>
      <c r="C210" s="4" t="s">
        <v>30</v>
      </c>
      <c r="D210" s="110" t="s">
        <v>417</v>
      </c>
      <c r="E210" s="3">
        <v>9891</v>
      </c>
      <c r="F210" s="3" t="s">
        <v>31</v>
      </c>
      <c r="G210" s="33">
        <v>44105</v>
      </c>
      <c r="H210" s="26">
        <v>7200</v>
      </c>
      <c r="I210" s="127"/>
      <c r="J210" s="127"/>
      <c r="K210" s="144"/>
    </row>
    <row r="211" spans="1:12" x14ac:dyDescent="0.3">
      <c r="A211" s="178"/>
      <c r="B211" s="88">
        <v>17</v>
      </c>
      <c r="C211" s="4" t="s">
        <v>32</v>
      </c>
      <c r="D211" s="110" t="s">
        <v>386</v>
      </c>
      <c r="E211" s="3" t="s">
        <v>33</v>
      </c>
      <c r="F211" s="43" t="s">
        <v>34</v>
      </c>
      <c r="G211" s="109" t="s">
        <v>132</v>
      </c>
      <c r="H211" s="26">
        <v>512</v>
      </c>
      <c r="I211" s="127">
        <v>49.51</v>
      </c>
      <c r="J211" s="127">
        <f>I211*(H211/K211)</f>
        <v>198.04</v>
      </c>
      <c r="K211" s="144">
        <v>128</v>
      </c>
    </row>
    <row r="212" spans="1:12" x14ac:dyDescent="0.3">
      <c r="A212" s="178"/>
      <c r="B212" s="88">
        <v>17</v>
      </c>
      <c r="C212" s="4" t="s">
        <v>35</v>
      </c>
      <c r="D212" s="110" t="s">
        <v>409</v>
      </c>
      <c r="E212" s="3">
        <v>6818</v>
      </c>
      <c r="F212" s="3" t="s">
        <v>36</v>
      </c>
      <c r="G212" s="109" t="s">
        <v>132</v>
      </c>
      <c r="H212" s="26">
        <v>52000</v>
      </c>
      <c r="I212" s="127">
        <v>2.29</v>
      </c>
      <c r="J212" s="127">
        <f>I212*(H212/K212)</f>
        <v>595.4</v>
      </c>
      <c r="K212" s="144">
        <v>200</v>
      </c>
      <c r="L212" t="s">
        <v>530</v>
      </c>
    </row>
    <row r="213" spans="1:12" x14ac:dyDescent="0.3">
      <c r="A213" s="12"/>
      <c r="B213" s="12"/>
      <c r="C213" s="7"/>
      <c r="D213" s="115"/>
      <c r="E213" s="6"/>
      <c r="F213" s="21"/>
      <c r="G213" s="6"/>
      <c r="H213" s="27"/>
      <c r="I213" s="129"/>
      <c r="J213" s="129"/>
    </row>
    <row r="214" spans="1:12" ht="15.75" customHeight="1" x14ac:dyDescent="0.3">
      <c r="A214" s="5" t="s">
        <v>343</v>
      </c>
      <c r="B214" s="5"/>
      <c r="C214" s="5" t="s">
        <v>0</v>
      </c>
      <c r="D214" s="112" t="s">
        <v>524</v>
      </c>
      <c r="E214" s="5" t="s">
        <v>1</v>
      </c>
      <c r="F214" s="5" t="s">
        <v>484</v>
      </c>
      <c r="G214" s="5" t="s">
        <v>2</v>
      </c>
      <c r="H214" s="25" t="s">
        <v>125</v>
      </c>
      <c r="I214" s="128" t="s">
        <v>532</v>
      </c>
      <c r="J214" s="128" t="s">
        <v>533</v>
      </c>
      <c r="K214" s="145" t="s">
        <v>534</v>
      </c>
    </row>
    <row r="215" spans="1:12" x14ac:dyDescent="0.3">
      <c r="A215" s="168">
        <v>18</v>
      </c>
      <c r="B215" s="91">
        <v>18</v>
      </c>
      <c r="C215" s="17" t="s">
        <v>358</v>
      </c>
      <c r="D215" s="114" t="s">
        <v>437</v>
      </c>
      <c r="E215" s="3">
        <v>59432500</v>
      </c>
      <c r="F215" s="3">
        <v>370262</v>
      </c>
      <c r="G215" s="33">
        <v>43811</v>
      </c>
      <c r="H215" s="3">
        <v>96</v>
      </c>
      <c r="I215" s="127"/>
      <c r="J215" s="127"/>
      <c r="K215" s="144"/>
    </row>
    <row r="216" spans="1:12" ht="15.75" customHeight="1" x14ac:dyDescent="0.3">
      <c r="A216" s="168"/>
      <c r="B216" s="91">
        <v>18</v>
      </c>
      <c r="C216" s="17" t="s">
        <v>131</v>
      </c>
      <c r="D216" s="114" t="s">
        <v>404</v>
      </c>
      <c r="E216" s="3">
        <v>59430800</v>
      </c>
      <c r="F216" s="3">
        <v>52251</v>
      </c>
      <c r="G216" s="33">
        <v>42767</v>
      </c>
      <c r="H216" s="3">
        <v>120</v>
      </c>
      <c r="I216" s="127"/>
      <c r="J216" s="127"/>
      <c r="K216" s="144"/>
    </row>
    <row r="217" spans="1:12" x14ac:dyDescent="0.3">
      <c r="A217" s="168"/>
      <c r="B217" s="91">
        <v>18</v>
      </c>
      <c r="C217" s="17" t="s">
        <v>126</v>
      </c>
      <c r="D217" s="113" t="s">
        <v>463</v>
      </c>
      <c r="E217" s="3">
        <v>66027643</v>
      </c>
      <c r="F217" s="3">
        <v>201635</v>
      </c>
      <c r="G217" s="33">
        <v>43678</v>
      </c>
      <c r="H217" s="3">
        <v>6</v>
      </c>
      <c r="I217" s="127"/>
      <c r="J217" s="127"/>
      <c r="K217" s="144"/>
    </row>
    <row r="218" spans="1:12" x14ac:dyDescent="0.3">
      <c r="A218" s="168"/>
      <c r="B218" s="91">
        <v>18</v>
      </c>
      <c r="C218" s="17" t="s">
        <v>359</v>
      </c>
      <c r="D218" s="114" t="s">
        <v>494</v>
      </c>
      <c r="E218" s="3">
        <v>59432800</v>
      </c>
      <c r="F218" s="3">
        <v>258039</v>
      </c>
      <c r="G218" s="33">
        <v>43678</v>
      </c>
      <c r="H218" s="3">
        <v>36</v>
      </c>
      <c r="I218" s="127"/>
      <c r="J218" s="127"/>
      <c r="K218" s="144"/>
    </row>
    <row r="219" spans="1:12" x14ac:dyDescent="0.3">
      <c r="A219" s="168"/>
      <c r="B219" s="91">
        <v>18</v>
      </c>
      <c r="C219" s="17" t="s">
        <v>355</v>
      </c>
      <c r="D219" s="114" t="s">
        <v>404</v>
      </c>
      <c r="E219" s="3">
        <v>59430900</v>
      </c>
      <c r="F219" s="3">
        <v>52255</v>
      </c>
      <c r="G219" s="33">
        <v>42767</v>
      </c>
      <c r="H219" s="3">
        <v>24</v>
      </c>
      <c r="I219" s="127"/>
      <c r="J219" s="127"/>
      <c r="K219" s="144"/>
    </row>
    <row r="220" spans="1:12" x14ac:dyDescent="0.3">
      <c r="A220" s="12"/>
      <c r="B220" s="12"/>
      <c r="C220" s="8"/>
      <c r="D220" s="125"/>
      <c r="E220" s="6"/>
      <c r="F220" s="8"/>
      <c r="G220" s="34"/>
      <c r="H220" s="6"/>
      <c r="I220" s="129"/>
      <c r="J220" s="129"/>
    </row>
    <row r="221" spans="1:12" ht="15.75" customHeight="1" x14ac:dyDescent="0.3">
      <c r="A221" s="5" t="s">
        <v>343</v>
      </c>
      <c r="B221" s="5"/>
      <c r="C221" s="5" t="s">
        <v>0</v>
      </c>
      <c r="D221" s="112" t="s">
        <v>524</v>
      </c>
      <c r="E221" s="5" t="s">
        <v>1</v>
      </c>
      <c r="F221" s="5" t="s">
        <v>484</v>
      </c>
      <c r="G221" s="5" t="s">
        <v>2</v>
      </c>
      <c r="H221" s="25" t="s">
        <v>125</v>
      </c>
      <c r="I221" s="128" t="s">
        <v>532</v>
      </c>
      <c r="J221" s="128" t="s">
        <v>533</v>
      </c>
      <c r="K221" s="145" t="s">
        <v>534</v>
      </c>
    </row>
    <row r="222" spans="1:12" ht="16.2" x14ac:dyDescent="0.3">
      <c r="A222" s="169">
        <v>19</v>
      </c>
      <c r="B222" s="85">
        <v>19</v>
      </c>
      <c r="C222" s="4" t="s">
        <v>527</v>
      </c>
      <c r="D222" s="114" t="s">
        <v>445</v>
      </c>
      <c r="E222" s="3" t="s">
        <v>224</v>
      </c>
      <c r="F222" s="3" t="s">
        <v>225</v>
      </c>
      <c r="G222" s="33"/>
      <c r="H222" s="26">
        <v>2544</v>
      </c>
      <c r="I222" s="127"/>
      <c r="J222" s="127"/>
      <c r="K222" s="144"/>
    </row>
    <row r="223" spans="1:12" ht="16.2" x14ac:dyDescent="0.3">
      <c r="A223" s="169"/>
      <c r="B223" s="85">
        <v>19</v>
      </c>
      <c r="C223" s="4" t="s">
        <v>528</v>
      </c>
      <c r="D223" s="114" t="s">
        <v>445</v>
      </c>
      <c r="E223" s="3" t="s">
        <v>227</v>
      </c>
      <c r="F223" s="3" t="s">
        <v>228</v>
      </c>
      <c r="G223" s="33"/>
      <c r="H223" s="26">
        <v>192</v>
      </c>
      <c r="I223" s="127"/>
      <c r="J223" s="127"/>
      <c r="K223" s="144"/>
    </row>
    <row r="224" spans="1:12" ht="28.8" x14ac:dyDescent="0.3">
      <c r="A224" s="170"/>
      <c r="B224" s="85">
        <v>19</v>
      </c>
      <c r="C224" s="4" t="s">
        <v>366</v>
      </c>
      <c r="D224" s="114" t="s">
        <v>445</v>
      </c>
      <c r="E224" s="3" t="s">
        <v>9</v>
      </c>
      <c r="F224" s="3" t="s">
        <v>229</v>
      </c>
      <c r="G224" s="33"/>
      <c r="H224" s="26">
        <v>1296</v>
      </c>
      <c r="I224" s="127"/>
      <c r="J224" s="127"/>
      <c r="K224" s="144"/>
    </row>
    <row r="225" spans="1:11" x14ac:dyDescent="0.3">
      <c r="A225" s="50"/>
      <c r="B225" s="50"/>
      <c r="C225" s="7"/>
      <c r="D225" s="115"/>
      <c r="E225" s="21"/>
      <c r="F225" s="21"/>
      <c r="G225" s="45"/>
      <c r="H225" s="8"/>
      <c r="I225" s="138"/>
      <c r="J225" s="138"/>
    </row>
    <row r="226" spans="1:11" ht="15.75" customHeight="1" x14ac:dyDescent="0.3">
      <c r="A226" s="5" t="s">
        <v>343</v>
      </c>
      <c r="B226" s="5"/>
      <c r="C226" s="5" t="s">
        <v>0</v>
      </c>
      <c r="D226" s="112" t="s">
        <v>524</v>
      </c>
      <c r="E226" s="5" t="s">
        <v>1</v>
      </c>
      <c r="F226" s="5" t="s">
        <v>484</v>
      </c>
      <c r="G226" s="5" t="s">
        <v>2</v>
      </c>
      <c r="H226" s="25" t="s">
        <v>125</v>
      </c>
      <c r="I226" s="128" t="s">
        <v>532</v>
      </c>
      <c r="J226" s="128" t="s">
        <v>533</v>
      </c>
      <c r="K226" s="145" t="s">
        <v>534</v>
      </c>
    </row>
    <row r="227" spans="1:11" ht="18.600000000000001" customHeight="1" x14ac:dyDescent="0.3">
      <c r="A227" s="80">
        <v>20</v>
      </c>
      <c r="B227" s="80">
        <v>20</v>
      </c>
      <c r="C227" s="4" t="s">
        <v>231</v>
      </c>
      <c r="D227" s="110" t="s">
        <v>375</v>
      </c>
      <c r="E227" s="3">
        <v>309594</v>
      </c>
      <c r="F227" s="3">
        <v>7338974</v>
      </c>
      <c r="G227" s="105">
        <v>44866</v>
      </c>
      <c r="H227" s="26">
        <v>16000</v>
      </c>
      <c r="I227" s="127">
        <v>10.99</v>
      </c>
      <c r="J227" s="127">
        <f>I227*(H227/K227)</f>
        <v>1758.4</v>
      </c>
      <c r="K227" s="144">
        <v>100</v>
      </c>
    </row>
    <row r="228" spans="1:11" x14ac:dyDescent="0.3">
      <c r="A228" s="50"/>
      <c r="B228" s="50"/>
      <c r="C228" s="7"/>
      <c r="D228" s="115"/>
      <c r="E228" s="21"/>
      <c r="F228" s="21"/>
      <c r="G228" s="45"/>
      <c r="H228" s="8"/>
      <c r="I228" s="138"/>
      <c r="J228" s="138"/>
    </row>
    <row r="229" spans="1:11" ht="15.75" customHeight="1" x14ac:dyDescent="0.3">
      <c r="A229" s="5" t="s">
        <v>343</v>
      </c>
      <c r="B229" s="5"/>
      <c r="C229" s="5" t="s">
        <v>0</v>
      </c>
      <c r="D229" s="112" t="s">
        <v>524</v>
      </c>
      <c r="E229" s="5" t="s">
        <v>1</v>
      </c>
      <c r="F229" s="5" t="s">
        <v>484</v>
      </c>
      <c r="G229" s="5" t="s">
        <v>2</v>
      </c>
      <c r="H229" s="25" t="s">
        <v>125</v>
      </c>
      <c r="I229" s="128" t="s">
        <v>532</v>
      </c>
      <c r="J229" s="128" t="s">
        <v>533</v>
      </c>
      <c r="K229" s="145" t="s">
        <v>534</v>
      </c>
    </row>
    <row r="230" spans="1:11" ht="18" customHeight="1" x14ac:dyDescent="0.3">
      <c r="A230" s="85">
        <v>21</v>
      </c>
      <c r="B230" s="85">
        <v>21</v>
      </c>
      <c r="C230" s="4" t="s">
        <v>231</v>
      </c>
      <c r="D230" s="110" t="s">
        <v>375</v>
      </c>
      <c r="E230" s="3">
        <v>309594</v>
      </c>
      <c r="F230" s="3"/>
      <c r="G230" s="105">
        <v>44866</v>
      </c>
      <c r="H230" s="26">
        <v>19200</v>
      </c>
      <c r="I230" s="127">
        <v>10.99</v>
      </c>
      <c r="J230" s="127">
        <f>I230*(H230/K230)</f>
        <v>2110.08</v>
      </c>
      <c r="K230" s="144">
        <v>100</v>
      </c>
    </row>
    <row r="231" spans="1:11" x14ac:dyDescent="0.3">
      <c r="A231" s="50"/>
      <c r="B231" s="50"/>
      <c r="C231" s="7"/>
      <c r="D231" s="115"/>
      <c r="E231" s="21"/>
      <c r="F231" s="21"/>
      <c r="G231" s="45"/>
      <c r="H231" s="8"/>
      <c r="I231" s="138"/>
      <c r="J231" s="138"/>
    </row>
    <row r="232" spans="1:11" ht="15.75" customHeight="1" x14ac:dyDescent="0.3">
      <c r="A232" s="5" t="s">
        <v>343</v>
      </c>
      <c r="B232" s="5"/>
      <c r="C232" s="5" t="s">
        <v>0</v>
      </c>
      <c r="D232" s="112" t="s">
        <v>524</v>
      </c>
      <c r="E232" s="5" t="s">
        <v>1</v>
      </c>
      <c r="F232" s="5" t="s">
        <v>484</v>
      </c>
      <c r="G232" s="5" t="s">
        <v>2</v>
      </c>
      <c r="H232" s="25" t="s">
        <v>125</v>
      </c>
      <c r="I232" s="128" t="s">
        <v>532</v>
      </c>
      <c r="J232" s="128" t="s">
        <v>533</v>
      </c>
      <c r="K232" s="145" t="s">
        <v>534</v>
      </c>
    </row>
    <row r="233" spans="1:11" ht="18" customHeight="1" x14ac:dyDescent="0.3">
      <c r="A233" s="171" t="s">
        <v>232</v>
      </c>
      <c r="B233" s="92">
        <v>22</v>
      </c>
      <c r="C233" s="17" t="s">
        <v>367</v>
      </c>
      <c r="D233" s="114" t="s">
        <v>445</v>
      </c>
      <c r="E233" s="3" t="s">
        <v>7</v>
      </c>
      <c r="F233" s="3"/>
      <c r="G233" s="33">
        <v>42767</v>
      </c>
      <c r="H233" s="26">
        <v>1632</v>
      </c>
      <c r="I233" s="127">
        <v>377.04</v>
      </c>
      <c r="J233" s="127"/>
      <c r="K233" s="144">
        <v>48</v>
      </c>
    </row>
    <row r="234" spans="1:11" ht="16.2" x14ac:dyDescent="0.3">
      <c r="A234" s="171"/>
      <c r="B234" s="89">
        <v>22</v>
      </c>
      <c r="C234" s="1" t="s">
        <v>220</v>
      </c>
      <c r="D234" s="113" t="s">
        <v>446</v>
      </c>
      <c r="E234" s="3" t="s">
        <v>233</v>
      </c>
      <c r="F234" s="3"/>
      <c r="G234" s="33">
        <v>42522</v>
      </c>
      <c r="H234" s="26">
        <v>100</v>
      </c>
      <c r="I234" s="127"/>
      <c r="J234" s="127"/>
      <c r="K234" s="144"/>
    </row>
    <row r="235" spans="1:11" ht="28.8" x14ac:dyDescent="0.3">
      <c r="A235" s="171"/>
      <c r="B235" s="89">
        <v>22</v>
      </c>
      <c r="C235" s="4" t="s">
        <v>18</v>
      </c>
      <c r="D235" s="110" t="s">
        <v>481</v>
      </c>
      <c r="E235" s="3" t="s">
        <v>19</v>
      </c>
      <c r="F235" s="3"/>
      <c r="G235" s="33">
        <v>42217</v>
      </c>
      <c r="H235" s="26">
        <v>384</v>
      </c>
      <c r="I235" s="127"/>
      <c r="J235" s="127"/>
      <c r="K235" s="144"/>
    </row>
    <row r="236" spans="1:11" ht="28.8" x14ac:dyDescent="0.3">
      <c r="A236" s="171"/>
      <c r="B236" s="89">
        <v>22</v>
      </c>
      <c r="C236" s="4" t="s">
        <v>366</v>
      </c>
      <c r="D236" s="114" t="s">
        <v>445</v>
      </c>
      <c r="E236" s="3" t="s">
        <v>9</v>
      </c>
      <c r="F236" s="3"/>
      <c r="G236" s="33">
        <v>42675</v>
      </c>
      <c r="H236" s="26">
        <v>144</v>
      </c>
      <c r="I236" s="127"/>
      <c r="J236" s="127"/>
      <c r="K236" s="144"/>
    </row>
    <row r="237" spans="1:11" ht="16.2" x14ac:dyDescent="0.3">
      <c r="A237" s="171"/>
      <c r="B237" s="89">
        <v>22</v>
      </c>
      <c r="C237" s="1" t="s">
        <v>234</v>
      </c>
      <c r="D237" s="124" t="s">
        <v>495</v>
      </c>
      <c r="E237" s="3" t="s">
        <v>235</v>
      </c>
      <c r="F237" s="64" t="s">
        <v>236</v>
      </c>
      <c r="G237" s="33"/>
      <c r="H237" s="26">
        <v>48</v>
      </c>
      <c r="I237" s="127"/>
      <c r="J237" s="127"/>
      <c r="K237" s="144"/>
    </row>
    <row r="238" spans="1:11" ht="16.2" x14ac:dyDescent="0.3">
      <c r="A238" s="171"/>
      <c r="B238" s="89">
        <v>22</v>
      </c>
      <c r="C238" s="17" t="s">
        <v>367</v>
      </c>
      <c r="D238" s="114" t="s">
        <v>445</v>
      </c>
      <c r="E238" s="3" t="s">
        <v>7</v>
      </c>
      <c r="F238" s="3" t="s">
        <v>8</v>
      </c>
      <c r="G238" s="33"/>
      <c r="H238" s="26">
        <v>240</v>
      </c>
      <c r="I238" s="127">
        <v>377.04</v>
      </c>
      <c r="J238" s="127"/>
      <c r="K238" s="144">
        <v>48</v>
      </c>
    </row>
    <row r="239" spans="1:11" ht="28.8" x14ac:dyDescent="0.3">
      <c r="A239" s="153"/>
      <c r="B239" s="89">
        <v>22</v>
      </c>
      <c r="C239" s="4" t="s">
        <v>4</v>
      </c>
      <c r="D239" s="110" t="s">
        <v>479</v>
      </c>
      <c r="E239" s="3" t="s">
        <v>5</v>
      </c>
      <c r="F239" s="3"/>
      <c r="G239" s="33">
        <v>42552</v>
      </c>
      <c r="H239" s="26">
        <v>200</v>
      </c>
      <c r="I239" s="127"/>
      <c r="J239" s="127"/>
      <c r="K239" s="144"/>
    </row>
    <row r="240" spans="1:11" x14ac:dyDescent="0.3">
      <c r="A240" s="50"/>
      <c r="B240" s="50"/>
      <c r="C240" s="7"/>
      <c r="D240" s="115"/>
      <c r="E240" s="21"/>
      <c r="F240" s="21"/>
      <c r="G240" s="45"/>
      <c r="H240" s="8"/>
      <c r="I240" s="138"/>
      <c r="J240" s="138"/>
    </row>
    <row r="241" spans="1:11" ht="15.75" customHeight="1" x14ac:dyDescent="0.3">
      <c r="A241" s="5" t="s">
        <v>343</v>
      </c>
      <c r="B241" s="5"/>
      <c r="C241" s="5" t="s">
        <v>0</v>
      </c>
      <c r="D241" s="112" t="s">
        <v>524</v>
      </c>
      <c r="E241" s="5" t="s">
        <v>1</v>
      </c>
      <c r="F241" s="5" t="s">
        <v>484</v>
      </c>
      <c r="G241" s="5" t="s">
        <v>2</v>
      </c>
      <c r="H241" s="25" t="s">
        <v>125</v>
      </c>
      <c r="I241" s="128" t="s">
        <v>532</v>
      </c>
      <c r="J241" s="128" t="s">
        <v>533</v>
      </c>
      <c r="K241" s="145" t="s">
        <v>534</v>
      </c>
    </row>
    <row r="242" spans="1:11" ht="20.25" customHeight="1" x14ac:dyDescent="0.3">
      <c r="A242" s="89">
        <v>23</v>
      </c>
      <c r="B242" s="89">
        <v>23</v>
      </c>
      <c r="C242" s="1" t="s">
        <v>237</v>
      </c>
      <c r="D242" s="113" t="s">
        <v>483</v>
      </c>
      <c r="E242" s="3">
        <v>102860</v>
      </c>
      <c r="F242" s="3" t="s">
        <v>238</v>
      </c>
      <c r="G242" s="33">
        <v>43313</v>
      </c>
      <c r="H242" s="3">
        <v>144</v>
      </c>
      <c r="I242" s="127"/>
      <c r="J242" s="127"/>
      <c r="K242" s="144"/>
    </row>
    <row r="243" spans="1:11" ht="20.25" customHeight="1" x14ac:dyDescent="0.3">
      <c r="A243" s="50"/>
      <c r="B243" s="50"/>
      <c r="C243" s="8"/>
      <c r="D243" s="125"/>
      <c r="E243" s="6"/>
      <c r="F243" s="21"/>
      <c r="G243" s="34"/>
      <c r="H243" s="6"/>
      <c r="I243" s="129"/>
      <c r="J243" s="129"/>
    </row>
    <row r="244" spans="1:11" ht="15.75" customHeight="1" x14ac:dyDescent="0.3">
      <c r="A244" s="5" t="s">
        <v>343</v>
      </c>
      <c r="B244" s="5"/>
      <c r="C244" s="5" t="s">
        <v>0</v>
      </c>
      <c r="D244" s="112" t="s">
        <v>524</v>
      </c>
      <c r="E244" s="5" t="s">
        <v>1</v>
      </c>
      <c r="F244" s="5" t="s">
        <v>484</v>
      </c>
      <c r="G244" s="5" t="s">
        <v>2</v>
      </c>
      <c r="H244" s="25" t="s">
        <v>125</v>
      </c>
      <c r="I244" s="128" t="s">
        <v>532</v>
      </c>
      <c r="J244" s="128" t="s">
        <v>533</v>
      </c>
      <c r="K244" s="145" t="s">
        <v>534</v>
      </c>
    </row>
    <row r="245" spans="1:11" ht="15" customHeight="1" x14ac:dyDescent="0.3">
      <c r="A245" s="149">
        <v>24</v>
      </c>
      <c r="B245" s="76">
        <v>24</v>
      </c>
      <c r="C245" s="4" t="s">
        <v>231</v>
      </c>
      <c r="D245" s="110" t="s">
        <v>375</v>
      </c>
      <c r="E245" s="3">
        <v>309594</v>
      </c>
      <c r="F245" s="3">
        <v>7302875</v>
      </c>
      <c r="G245" s="105">
        <v>44835</v>
      </c>
      <c r="H245" s="26">
        <v>5600</v>
      </c>
      <c r="I245" s="127">
        <v>10.99</v>
      </c>
      <c r="J245" s="127">
        <f t="shared" ref="J245:J252" si="4">I245*(H245/K245)</f>
        <v>615.44000000000005</v>
      </c>
      <c r="K245" s="144">
        <v>100</v>
      </c>
    </row>
    <row r="246" spans="1:11" ht="16.2" x14ac:dyDescent="0.3">
      <c r="A246" s="149"/>
      <c r="B246" s="85">
        <v>24</v>
      </c>
      <c r="C246" s="4" t="s">
        <v>377</v>
      </c>
      <c r="D246" s="110" t="s">
        <v>375</v>
      </c>
      <c r="E246" s="3">
        <v>309606</v>
      </c>
      <c r="F246" s="3">
        <v>7268764</v>
      </c>
      <c r="G246" s="105">
        <v>44805</v>
      </c>
      <c r="H246" s="26">
        <v>2400</v>
      </c>
      <c r="I246" s="127">
        <v>17.739999999999998</v>
      </c>
      <c r="J246" s="127">
        <f t="shared" si="4"/>
        <v>425.76</v>
      </c>
      <c r="K246" s="144">
        <v>100</v>
      </c>
    </row>
    <row r="247" spans="1:11" ht="28.8" x14ac:dyDescent="0.3">
      <c r="A247" s="149"/>
      <c r="B247" s="85">
        <v>24</v>
      </c>
      <c r="C247" s="4" t="s">
        <v>378</v>
      </c>
      <c r="D247" s="110" t="s">
        <v>375</v>
      </c>
      <c r="E247" s="3">
        <v>309592</v>
      </c>
      <c r="F247" s="3">
        <v>7199755</v>
      </c>
      <c r="G247" s="105">
        <v>44713</v>
      </c>
      <c r="H247" s="26">
        <v>5600</v>
      </c>
      <c r="I247" s="127">
        <v>31.89</v>
      </c>
      <c r="J247" s="127">
        <f t="shared" si="4"/>
        <v>1785.8400000000001</v>
      </c>
      <c r="K247" s="144">
        <v>100</v>
      </c>
    </row>
    <row r="248" spans="1:11" ht="16.2" x14ac:dyDescent="0.3">
      <c r="A248" s="149"/>
      <c r="B248" s="85">
        <v>24</v>
      </c>
      <c r="C248" s="4" t="s">
        <v>102</v>
      </c>
      <c r="D248" s="110" t="s">
        <v>397</v>
      </c>
      <c r="E248" s="3">
        <v>309695</v>
      </c>
      <c r="F248" s="3">
        <v>6204701</v>
      </c>
      <c r="G248" s="105">
        <v>44378</v>
      </c>
      <c r="H248" s="26">
        <v>100</v>
      </c>
      <c r="I248" s="127">
        <v>36.83</v>
      </c>
      <c r="J248" s="127">
        <f t="shared" si="4"/>
        <v>147.32</v>
      </c>
      <c r="K248" s="144">
        <v>25</v>
      </c>
    </row>
    <row r="249" spans="1:11" ht="16.2" x14ac:dyDescent="0.3">
      <c r="A249" s="149"/>
      <c r="B249" s="85">
        <v>24</v>
      </c>
      <c r="C249" s="4" t="s">
        <v>102</v>
      </c>
      <c r="D249" s="110" t="s">
        <v>397</v>
      </c>
      <c r="E249" s="3">
        <v>309695</v>
      </c>
      <c r="F249" s="3">
        <v>7271662</v>
      </c>
      <c r="G249" s="105">
        <v>44805</v>
      </c>
      <c r="H249" s="26">
        <v>500</v>
      </c>
      <c r="I249" s="127">
        <v>36.83</v>
      </c>
      <c r="J249" s="127">
        <f t="shared" si="4"/>
        <v>736.59999999999991</v>
      </c>
      <c r="K249" s="144">
        <v>25</v>
      </c>
    </row>
    <row r="250" spans="1:11" ht="16.2" x14ac:dyDescent="0.3">
      <c r="A250" s="149"/>
      <c r="B250" s="85">
        <v>24</v>
      </c>
      <c r="C250" s="1" t="s">
        <v>536</v>
      </c>
      <c r="D250" s="113" t="s">
        <v>419</v>
      </c>
      <c r="E250" s="3">
        <v>309626</v>
      </c>
      <c r="F250" s="3">
        <v>7302922</v>
      </c>
      <c r="G250" s="105">
        <v>44805</v>
      </c>
      <c r="H250" s="26">
        <v>800</v>
      </c>
      <c r="I250" s="127">
        <v>19.989999999999998</v>
      </c>
      <c r="J250" s="127">
        <f t="shared" si="4"/>
        <v>159.91999999999999</v>
      </c>
      <c r="K250" s="144">
        <v>100</v>
      </c>
    </row>
    <row r="251" spans="1:11" ht="28.8" x14ac:dyDescent="0.3">
      <c r="A251" s="149"/>
      <c r="B251" s="85">
        <v>24</v>
      </c>
      <c r="C251" s="4" t="s">
        <v>379</v>
      </c>
      <c r="D251" s="110" t="s">
        <v>375</v>
      </c>
      <c r="E251" s="3">
        <v>309596</v>
      </c>
      <c r="F251" s="3">
        <v>7239783</v>
      </c>
      <c r="G251" s="105">
        <v>44774</v>
      </c>
      <c r="H251" s="26">
        <v>800</v>
      </c>
      <c r="I251" s="127">
        <v>30</v>
      </c>
      <c r="J251" s="127">
        <f t="shared" si="4"/>
        <v>240</v>
      </c>
      <c r="K251" s="144">
        <v>100</v>
      </c>
    </row>
    <row r="252" spans="1:11" ht="28.8" x14ac:dyDescent="0.3">
      <c r="A252" s="150"/>
      <c r="B252" s="85">
        <v>24</v>
      </c>
      <c r="C252" s="4" t="s">
        <v>380</v>
      </c>
      <c r="D252" s="110" t="s">
        <v>375</v>
      </c>
      <c r="E252" s="3">
        <v>309593</v>
      </c>
      <c r="F252" s="3">
        <v>7266743</v>
      </c>
      <c r="G252" s="105">
        <v>44805</v>
      </c>
      <c r="H252" s="26">
        <v>1600</v>
      </c>
      <c r="I252" s="127">
        <v>37.369999999999997</v>
      </c>
      <c r="J252" s="127">
        <f t="shared" si="4"/>
        <v>597.91999999999996</v>
      </c>
      <c r="K252" s="144">
        <v>100</v>
      </c>
    </row>
    <row r="253" spans="1:11" x14ac:dyDescent="0.3">
      <c r="A253" s="50"/>
      <c r="B253" s="50"/>
      <c r="C253" s="7"/>
      <c r="D253" s="115"/>
      <c r="E253" s="21"/>
      <c r="F253" s="21"/>
      <c r="G253" s="45"/>
      <c r="H253" s="8"/>
      <c r="I253" s="138"/>
      <c r="J253" s="138"/>
    </row>
    <row r="254" spans="1:11" ht="15.75" customHeight="1" x14ac:dyDescent="0.3">
      <c r="A254" s="5" t="s">
        <v>343</v>
      </c>
      <c r="B254" s="5"/>
      <c r="C254" s="5" t="s">
        <v>0</v>
      </c>
      <c r="D254" s="112" t="s">
        <v>524</v>
      </c>
      <c r="E254" s="5" t="s">
        <v>1</v>
      </c>
      <c r="F254" s="5" t="s">
        <v>484</v>
      </c>
      <c r="G254" s="5" t="s">
        <v>2</v>
      </c>
      <c r="H254" s="25" t="s">
        <v>125</v>
      </c>
      <c r="I254" s="128" t="s">
        <v>532</v>
      </c>
      <c r="J254" s="128" t="s">
        <v>533</v>
      </c>
      <c r="K254" s="145" t="s">
        <v>534</v>
      </c>
    </row>
    <row r="255" spans="1:11" ht="16.2" customHeight="1" x14ac:dyDescent="0.3">
      <c r="A255" s="71">
        <v>25</v>
      </c>
      <c r="B255" s="71">
        <v>25</v>
      </c>
      <c r="C255" s="4" t="s">
        <v>231</v>
      </c>
      <c r="D255" s="110" t="s">
        <v>375</v>
      </c>
      <c r="E255" s="3">
        <v>309594</v>
      </c>
      <c r="F255" s="3">
        <v>7338974</v>
      </c>
      <c r="G255" s="105">
        <v>44866</v>
      </c>
      <c r="H255" s="26">
        <v>28800</v>
      </c>
      <c r="I255" s="127">
        <v>10.99</v>
      </c>
      <c r="J255" s="127">
        <f>I255*(H255/K255)</f>
        <v>3165.12</v>
      </c>
      <c r="K255" s="144">
        <v>100</v>
      </c>
    </row>
    <row r="256" spans="1:11" x14ac:dyDescent="0.3">
      <c r="A256" s="50"/>
      <c r="B256" s="50"/>
      <c r="C256" s="7"/>
      <c r="D256" s="115"/>
      <c r="E256" s="21"/>
      <c r="F256" s="21"/>
      <c r="G256" s="45"/>
      <c r="H256" s="8"/>
      <c r="I256" s="138"/>
      <c r="J256" s="138"/>
    </row>
    <row r="257" spans="1:11" ht="15.75" customHeight="1" x14ac:dyDescent="0.3">
      <c r="A257" s="5" t="s">
        <v>343</v>
      </c>
      <c r="B257" s="5"/>
      <c r="C257" s="5" t="s">
        <v>0</v>
      </c>
      <c r="D257" s="112" t="s">
        <v>524</v>
      </c>
      <c r="E257" s="5" t="s">
        <v>1</v>
      </c>
      <c r="F257" s="5" t="s">
        <v>484</v>
      </c>
      <c r="G257" s="5" t="s">
        <v>2</v>
      </c>
      <c r="H257" s="25" t="s">
        <v>125</v>
      </c>
      <c r="I257" s="128" t="s">
        <v>532</v>
      </c>
      <c r="J257" s="128" t="s">
        <v>533</v>
      </c>
      <c r="K257" s="145" t="s">
        <v>534</v>
      </c>
    </row>
    <row r="258" spans="1:11" ht="18" customHeight="1" x14ac:dyDescent="0.3">
      <c r="A258" s="152" t="s">
        <v>240</v>
      </c>
      <c r="B258" s="89">
        <v>26</v>
      </c>
      <c r="C258" s="17" t="s">
        <v>166</v>
      </c>
      <c r="D258" s="114" t="s">
        <v>398</v>
      </c>
      <c r="E258" s="3" t="s">
        <v>241</v>
      </c>
      <c r="F258" s="3">
        <v>10969</v>
      </c>
      <c r="G258" s="33">
        <v>43435</v>
      </c>
      <c r="H258" s="26">
        <v>88</v>
      </c>
      <c r="I258" s="127"/>
      <c r="J258" s="127"/>
      <c r="K258" s="144"/>
    </row>
    <row r="259" spans="1:11" ht="16.2" x14ac:dyDescent="0.3">
      <c r="A259" s="171"/>
      <c r="B259" s="92">
        <v>26</v>
      </c>
      <c r="C259" s="17" t="s">
        <v>166</v>
      </c>
      <c r="D259" s="114" t="s">
        <v>398</v>
      </c>
      <c r="E259" s="3" t="s">
        <v>241</v>
      </c>
      <c r="F259" s="3">
        <v>10837</v>
      </c>
      <c r="G259" s="33">
        <v>43405</v>
      </c>
      <c r="H259" s="26">
        <v>36</v>
      </c>
      <c r="I259" s="127"/>
      <c r="J259" s="127"/>
      <c r="K259" s="144"/>
    </row>
    <row r="260" spans="1:11" x14ac:dyDescent="0.3">
      <c r="A260" s="50"/>
      <c r="B260" s="50"/>
      <c r="C260" s="7"/>
      <c r="D260" s="115"/>
      <c r="E260" s="21"/>
      <c r="F260" s="21"/>
      <c r="G260" s="45"/>
      <c r="H260" s="8"/>
      <c r="I260" s="138"/>
      <c r="J260" s="138"/>
    </row>
    <row r="261" spans="1:11" ht="15.75" customHeight="1" x14ac:dyDescent="0.3">
      <c r="A261" s="5" t="s">
        <v>343</v>
      </c>
      <c r="B261" s="5"/>
      <c r="C261" s="5" t="s">
        <v>0</v>
      </c>
      <c r="D261" s="112" t="s">
        <v>524</v>
      </c>
      <c r="E261" s="5" t="s">
        <v>1</v>
      </c>
      <c r="F261" s="5" t="s">
        <v>484</v>
      </c>
      <c r="G261" s="5" t="s">
        <v>2</v>
      </c>
      <c r="H261" s="25" t="s">
        <v>125</v>
      </c>
      <c r="I261" s="128" t="s">
        <v>532</v>
      </c>
      <c r="J261" s="128" t="s">
        <v>533</v>
      </c>
      <c r="K261" s="145" t="s">
        <v>534</v>
      </c>
    </row>
    <row r="262" spans="1:11" ht="15" customHeight="1" x14ac:dyDescent="0.3">
      <c r="A262" s="149">
        <v>27</v>
      </c>
      <c r="B262" s="85">
        <v>27</v>
      </c>
      <c r="C262" s="4" t="s">
        <v>27</v>
      </c>
      <c r="D262" s="110" t="s">
        <v>382</v>
      </c>
      <c r="E262" s="3" t="s">
        <v>28</v>
      </c>
      <c r="F262" s="3" t="s">
        <v>242</v>
      </c>
      <c r="G262" s="105" t="s">
        <v>129</v>
      </c>
      <c r="H262" s="26">
        <v>88</v>
      </c>
      <c r="I262" s="127">
        <v>7.02</v>
      </c>
      <c r="J262" s="127">
        <f>I262*(H262/K262)</f>
        <v>28.08</v>
      </c>
      <c r="K262" s="144">
        <v>22</v>
      </c>
    </row>
    <row r="263" spans="1:11" ht="15" customHeight="1" x14ac:dyDescent="0.3">
      <c r="A263" s="149"/>
      <c r="B263" s="85">
        <v>27</v>
      </c>
      <c r="C263" s="4" t="s">
        <v>362</v>
      </c>
      <c r="D263" s="110" t="s">
        <v>383</v>
      </c>
      <c r="E263" s="3" t="s">
        <v>87</v>
      </c>
      <c r="F263" s="3" t="s">
        <v>243</v>
      </c>
      <c r="G263" s="105" t="s">
        <v>129</v>
      </c>
      <c r="H263" s="26">
        <f>96+144</f>
        <v>240</v>
      </c>
      <c r="I263" s="127">
        <v>42.9</v>
      </c>
      <c r="J263" s="127">
        <f>I263*(H263/K263)</f>
        <v>71.5</v>
      </c>
      <c r="K263" s="144">
        <v>144</v>
      </c>
    </row>
    <row r="264" spans="1:11" ht="15" customHeight="1" x14ac:dyDescent="0.3">
      <c r="A264" s="149"/>
      <c r="B264" s="85">
        <v>27</v>
      </c>
      <c r="C264" s="4" t="s">
        <v>83</v>
      </c>
      <c r="D264" s="110" t="s">
        <v>384</v>
      </c>
      <c r="E264" s="3" t="s">
        <v>84</v>
      </c>
      <c r="F264" s="3" t="s">
        <v>244</v>
      </c>
      <c r="G264" s="105" t="s">
        <v>129</v>
      </c>
      <c r="H264" s="26">
        <v>1280</v>
      </c>
      <c r="I264" s="127">
        <v>48.95</v>
      </c>
      <c r="J264" s="127">
        <f t="shared" ref="J264" si="5">I264*(H264/K264)</f>
        <v>195.8</v>
      </c>
      <c r="K264" s="144">
        <v>320</v>
      </c>
    </row>
    <row r="265" spans="1:11" ht="16.2" x14ac:dyDescent="0.3">
      <c r="A265" s="150"/>
      <c r="B265" s="85">
        <v>27</v>
      </c>
      <c r="C265" s="4" t="s">
        <v>85</v>
      </c>
      <c r="D265" s="110" t="s">
        <v>385</v>
      </c>
      <c r="E265" s="3" t="s">
        <v>86</v>
      </c>
      <c r="F265" s="3" t="s">
        <v>245</v>
      </c>
      <c r="G265" s="105" t="s">
        <v>129</v>
      </c>
      <c r="H265" s="26">
        <v>224</v>
      </c>
      <c r="I265" s="127">
        <v>48.95</v>
      </c>
      <c r="J265" s="127">
        <f>I265*(H265/K265)</f>
        <v>48.95</v>
      </c>
      <c r="K265" s="144">
        <v>224</v>
      </c>
    </row>
    <row r="266" spans="1:11" x14ac:dyDescent="0.3">
      <c r="A266" s="50"/>
      <c r="B266" s="50"/>
      <c r="C266" s="7"/>
      <c r="D266" s="115"/>
      <c r="E266" s="21"/>
      <c r="F266" s="21"/>
      <c r="G266" s="45"/>
      <c r="H266" s="8"/>
      <c r="I266" s="138"/>
      <c r="J266" s="138"/>
    </row>
    <row r="267" spans="1:11" ht="15.75" customHeight="1" x14ac:dyDescent="0.3">
      <c r="A267" s="5" t="s">
        <v>343</v>
      </c>
      <c r="B267" s="5"/>
      <c r="C267" s="5" t="s">
        <v>0</v>
      </c>
      <c r="D267" s="112" t="s">
        <v>524</v>
      </c>
      <c r="E267" s="5" t="s">
        <v>1</v>
      </c>
      <c r="F267" s="5" t="s">
        <v>484</v>
      </c>
      <c r="G267" s="5" t="s">
        <v>2</v>
      </c>
      <c r="H267" s="25" t="s">
        <v>125</v>
      </c>
      <c r="I267" s="128" t="s">
        <v>532</v>
      </c>
      <c r="J267" s="128" t="s">
        <v>533</v>
      </c>
      <c r="K267" s="145" t="s">
        <v>534</v>
      </c>
    </row>
    <row r="268" spans="1:11" ht="16.2" x14ac:dyDescent="0.3">
      <c r="A268" s="71">
        <v>28</v>
      </c>
      <c r="B268" s="71">
        <v>28</v>
      </c>
      <c r="C268" s="4" t="s">
        <v>377</v>
      </c>
      <c r="D268" s="110" t="s">
        <v>375</v>
      </c>
      <c r="E268" s="3">
        <v>309606</v>
      </c>
      <c r="F268" s="3">
        <v>7299860</v>
      </c>
      <c r="G268" s="105">
        <v>44835</v>
      </c>
      <c r="H268" s="142">
        <v>24000</v>
      </c>
      <c r="I268" s="127">
        <v>17.739999999999998</v>
      </c>
      <c r="J268" s="127">
        <f>I268*(H268/K268)</f>
        <v>4257.5999999999995</v>
      </c>
      <c r="K268" s="144">
        <v>100</v>
      </c>
    </row>
    <row r="269" spans="1:11" x14ac:dyDescent="0.3">
      <c r="A269" s="50"/>
      <c r="B269" s="50"/>
      <c r="C269" s="7"/>
      <c r="D269" s="115"/>
      <c r="E269" s="21"/>
      <c r="F269" s="21"/>
      <c r="G269" s="45"/>
      <c r="H269" s="8"/>
      <c r="I269" s="138"/>
      <c r="J269" s="138"/>
    </row>
    <row r="270" spans="1:11" ht="15.75" customHeight="1" x14ac:dyDescent="0.3">
      <c r="A270" s="5" t="s">
        <v>343</v>
      </c>
      <c r="B270" s="5"/>
      <c r="C270" s="5" t="s">
        <v>0</v>
      </c>
      <c r="D270" s="112" t="s">
        <v>524</v>
      </c>
      <c r="E270" s="5" t="s">
        <v>1</v>
      </c>
      <c r="F270" s="5" t="s">
        <v>484</v>
      </c>
      <c r="G270" s="5" t="s">
        <v>2</v>
      </c>
      <c r="H270" s="25" t="s">
        <v>125</v>
      </c>
      <c r="I270" s="128" t="s">
        <v>532</v>
      </c>
      <c r="J270" s="128" t="s">
        <v>533</v>
      </c>
      <c r="K270" s="145" t="s">
        <v>534</v>
      </c>
    </row>
    <row r="271" spans="1:11" x14ac:dyDescent="0.3">
      <c r="A271" s="178">
        <v>29</v>
      </c>
      <c r="B271" s="88">
        <v>29</v>
      </c>
      <c r="C271" s="4" t="s">
        <v>89</v>
      </c>
      <c r="D271" s="110" t="s">
        <v>399</v>
      </c>
      <c r="E271" s="3">
        <v>1167</v>
      </c>
      <c r="F271" s="3" t="s">
        <v>90</v>
      </c>
      <c r="G271" s="3"/>
      <c r="H271" s="26">
        <v>2400</v>
      </c>
      <c r="I271" s="127">
        <v>24.36</v>
      </c>
      <c r="J271" s="127">
        <f>I271*(H271/K271)</f>
        <v>584.64</v>
      </c>
      <c r="K271" s="144">
        <v>100</v>
      </c>
    </row>
    <row r="272" spans="1:11" x14ac:dyDescent="0.3">
      <c r="A272" s="178"/>
      <c r="B272" s="88">
        <v>29</v>
      </c>
      <c r="C272" s="4" t="s">
        <v>89</v>
      </c>
      <c r="D272" s="110" t="s">
        <v>399</v>
      </c>
      <c r="E272" s="3">
        <v>1167</v>
      </c>
      <c r="F272" s="3" t="s">
        <v>91</v>
      </c>
      <c r="G272" s="3"/>
      <c r="H272" s="26">
        <v>6600</v>
      </c>
      <c r="I272" s="127">
        <v>24.36</v>
      </c>
      <c r="J272" s="127">
        <f t="shared" ref="J272:J275" si="6">I272*(H272/K272)</f>
        <v>1607.76</v>
      </c>
      <c r="K272" s="144">
        <v>100</v>
      </c>
    </row>
    <row r="273" spans="1:13" x14ac:dyDescent="0.3">
      <c r="A273" s="178"/>
      <c r="B273" s="88">
        <v>29</v>
      </c>
      <c r="C273" s="4" t="s">
        <v>89</v>
      </c>
      <c r="D273" s="110" t="s">
        <v>399</v>
      </c>
      <c r="E273" s="3">
        <v>1167</v>
      </c>
      <c r="F273" s="3" t="s">
        <v>93</v>
      </c>
      <c r="G273" s="3"/>
      <c r="H273" s="26">
        <v>600</v>
      </c>
      <c r="I273" s="127">
        <v>24.36</v>
      </c>
      <c r="J273" s="127">
        <f t="shared" si="6"/>
        <v>146.16</v>
      </c>
      <c r="K273" s="144">
        <v>100</v>
      </c>
    </row>
    <row r="274" spans="1:13" x14ac:dyDescent="0.3">
      <c r="A274" s="178"/>
      <c r="B274" s="88">
        <v>29</v>
      </c>
      <c r="C274" s="4" t="s">
        <v>89</v>
      </c>
      <c r="D274" s="110" t="s">
        <v>399</v>
      </c>
      <c r="E274" s="3">
        <v>1167</v>
      </c>
      <c r="F274" s="3" t="s">
        <v>94</v>
      </c>
      <c r="G274" s="3"/>
      <c r="H274" s="26">
        <v>600</v>
      </c>
      <c r="I274" s="127">
        <v>24.36</v>
      </c>
      <c r="J274" s="127">
        <f t="shared" si="6"/>
        <v>146.16</v>
      </c>
      <c r="K274" s="144">
        <v>100</v>
      </c>
    </row>
    <row r="275" spans="1:13" s="16" customFormat="1" x14ac:dyDescent="0.3">
      <c r="A275" s="178"/>
      <c r="B275" s="88">
        <v>29</v>
      </c>
      <c r="C275" s="23" t="s">
        <v>88</v>
      </c>
      <c r="D275" s="118" t="s">
        <v>389</v>
      </c>
      <c r="E275" s="3">
        <v>2600</v>
      </c>
      <c r="F275" s="3">
        <v>7170</v>
      </c>
      <c r="G275" s="109" t="s">
        <v>129</v>
      </c>
      <c r="H275" s="26">
        <f>13*4000</f>
        <v>52000</v>
      </c>
      <c r="I275" s="127">
        <v>21.2</v>
      </c>
      <c r="J275" s="127">
        <f t="shared" si="6"/>
        <v>551.19999999999993</v>
      </c>
      <c r="K275" s="146">
        <v>2000</v>
      </c>
    </row>
    <row r="276" spans="1:13" ht="15.75" customHeight="1" x14ac:dyDescent="0.3">
      <c r="A276" s="178"/>
      <c r="B276" s="88">
        <v>29</v>
      </c>
      <c r="C276" s="4" t="s">
        <v>370</v>
      </c>
      <c r="D276" s="110" t="s">
        <v>402</v>
      </c>
      <c r="E276" s="3">
        <v>8888492041</v>
      </c>
      <c r="F276" s="3" t="s">
        <v>92</v>
      </c>
      <c r="G276" s="3"/>
      <c r="H276" s="26">
        <v>4000</v>
      </c>
      <c r="I276" s="127"/>
      <c r="J276" s="127"/>
      <c r="K276" s="144"/>
    </row>
    <row r="277" spans="1:13" x14ac:dyDescent="0.3">
      <c r="A277" s="178"/>
      <c r="B277" s="88">
        <v>29</v>
      </c>
      <c r="C277" s="4" t="s">
        <v>95</v>
      </c>
      <c r="D277" s="113" t="s">
        <v>401</v>
      </c>
      <c r="E277" s="3">
        <v>305122</v>
      </c>
      <c r="F277" s="3">
        <v>6339780</v>
      </c>
      <c r="G277" s="3"/>
      <c r="H277" s="26">
        <v>9000</v>
      </c>
      <c r="I277" s="127">
        <v>7.95</v>
      </c>
      <c r="J277" s="127"/>
      <c r="K277" s="144">
        <v>100</v>
      </c>
    </row>
    <row r="278" spans="1:13" x14ac:dyDescent="0.3">
      <c r="A278" s="178"/>
      <c r="B278" s="88">
        <v>29</v>
      </c>
      <c r="C278" s="1" t="s">
        <v>259</v>
      </c>
      <c r="D278" s="113" t="s">
        <v>400</v>
      </c>
      <c r="E278" s="3">
        <v>8881560125</v>
      </c>
      <c r="F278" s="3" t="s">
        <v>39</v>
      </c>
      <c r="G278" s="3"/>
      <c r="H278" s="26">
        <v>200</v>
      </c>
      <c r="I278" s="127"/>
      <c r="J278" s="127"/>
      <c r="K278" s="144"/>
    </row>
    <row r="279" spans="1:13" x14ac:dyDescent="0.3">
      <c r="A279" s="178"/>
      <c r="B279" s="88">
        <v>29</v>
      </c>
      <c r="C279" s="4" t="s">
        <v>97</v>
      </c>
      <c r="D279" s="110" t="s">
        <v>438</v>
      </c>
      <c r="E279" s="3" t="s">
        <v>98</v>
      </c>
      <c r="F279" s="3" t="s">
        <v>99</v>
      </c>
      <c r="G279" s="105">
        <v>44652</v>
      </c>
      <c r="H279" s="26">
        <v>216</v>
      </c>
      <c r="I279" s="127">
        <v>7.34</v>
      </c>
      <c r="J279" s="127">
        <f>I279*(H279/K279)</f>
        <v>1585.44</v>
      </c>
      <c r="K279" s="144">
        <v>1</v>
      </c>
    </row>
    <row r="280" spans="1:13" x14ac:dyDescent="0.3">
      <c r="A280" s="12"/>
      <c r="B280" s="12"/>
      <c r="C280" s="13"/>
      <c r="D280" s="119"/>
      <c r="E280" s="14"/>
      <c r="F280" s="15"/>
      <c r="G280" s="35"/>
      <c r="H280" s="28"/>
      <c r="I280" s="132"/>
      <c r="J280" s="132"/>
      <c r="M280" s="8"/>
    </row>
    <row r="281" spans="1:13" ht="15.75" customHeight="1" x14ac:dyDescent="0.3">
      <c r="A281" s="5" t="s">
        <v>343</v>
      </c>
      <c r="B281" s="5"/>
      <c r="C281" s="5" t="s">
        <v>0</v>
      </c>
      <c r="D281" s="112" t="s">
        <v>524</v>
      </c>
      <c r="E281" s="5" t="s">
        <v>1</v>
      </c>
      <c r="F281" s="5" t="s">
        <v>484</v>
      </c>
      <c r="G281" s="5" t="s">
        <v>2</v>
      </c>
      <c r="H281" s="25" t="s">
        <v>125</v>
      </c>
      <c r="I281" s="128" t="s">
        <v>532</v>
      </c>
      <c r="J281" s="128" t="s">
        <v>533</v>
      </c>
      <c r="K281" s="145" t="s">
        <v>534</v>
      </c>
    </row>
    <row r="282" spans="1:13" ht="18.600000000000001" customHeight="1" x14ac:dyDescent="0.3">
      <c r="A282" s="181">
        <v>30</v>
      </c>
      <c r="B282" s="93">
        <v>30</v>
      </c>
      <c r="C282" s="4" t="s">
        <v>231</v>
      </c>
      <c r="D282" s="110" t="s">
        <v>375</v>
      </c>
      <c r="E282" s="24">
        <v>309594</v>
      </c>
      <c r="F282" s="24">
        <v>7239780</v>
      </c>
      <c r="G282" s="108">
        <v>44773</v>
      </c>
      <c r="H282" s="29">
        <v>7200</v>
      </c>
      <c r="I282" s="136">
        <v>10.99</v>
      </c>
      <c r="J282" s="127">
        <f t="shared" ref="J282:J287" si="7">I282*(H282/K282)</f>
        <v>791.28</v>
      </c>
      <c r="K282" s="144">
        <v>100</v>
      </c>
    </row>
    <row r="283" spans="1:13" ht="15.75" customHeight="1" x14ac:dyDescent="0.3">
      <c r="A283" s="168"/>
      <c r="B283" s="93">
        <v>30</v>
      </c>
      <c r="C283" s="4" t="s">
        <v>377</v>
      </c>
      <c r="D283" s="110" t="s">
        <v>375</v>
      </c>
      <c r="E283" s="3">
        <v>309606</v>
      </c>
      <c r="F283" s="3">
        <v>7239777</v>
      </c>
      <c r="G283" s="107">
        <v>44804</v>
      </c>
      <c r="H283" s="26">
        <v>11900</v>
      </c>
      <c r="I283" s="127">
        <v>17.739999999999998</v>
      </c>
      <c r="J283" s="127">
        <f t="shared" si="7"/>
        <v>2111.06</v>
      </c>
      <c r="K283" s="144">
        <v>100</v>
      </c>
    </row>
    <row r="284" spans="1:13" ht="28.8" x14ac:dyDescent="0.3">
      <c r="A284" s="168"/>
      <c r="B284" s="93">
        <v>30</v>
      </c>
      <c r="C284" s="4" t="s">
        <v>380</v>
      </c>
      <c r="D284" s="110" t="s">
        <v>375</v>
      </c>
      <c r="E284" s="3">
        <v>309593</v>
      </c>
      <c r="F284" s="3">
        <v>6334679</v>
      </c>
      <c r="G284" s="107">
        <v>409772</v>
      </c>
      <c r="H284" s="26">
        <v>2400</v>
      </c>
      <c r="I284" s="127">
        <v>37.369999999999997</v>
      </c>
      <c r="J284" s="127">
        <f t="shared" si="7"/>
        <v>896.87999999999988</v>
      </c>
      <c r="K284" s="144">
        <v>100</v>
      </c>
    </row>
    <row r="285" spans="1:13" ht="28.8" x14ac:dyDescent="0.3">
      <c r="A285" s="168"/>
      <c r="B285" s="93">
        <v>30</v>
      </c>
      <c r="C285" s="4" t="s">
        <v>378</v>
      </c>
      <c r="D285" s="110" t="s">
        <v>375</v>
      </c>
      <c r="E285" s="3">
        <v>309592</v>
      </c>
      <c r="F285" s="3">
        <v>6334676</v>
      </c>
      <c r="G285" s="107">
        <v>409772</v>
      </c>
      <c r="H285" s="26">
        <v>800</v>
      </c>
      <c r="I285" s="127">
        <v>31.89</v>
      </c>
      <c r="J285" s="127">
        <f t="shared" si="7"/>
        <v>255.12</v>
      </c>
      <c r="K285" s="144">
        <v>100</v>
      </c>
    </row>
    <row r="286" spans="1:13" x14ac:dyDescent="0.3">
      <c r="A286" s="168"/>
      <c r="B286" s="93">
        <v>30</v>
      </c>
      <c r="C286" s="4" t="s">
        <v>102</v>
      </c>
      <c r="D286" s="110" t="s">
        <v>397</v>
      </c>
      <c r="E286" s="3">
        <v>309695</v>
      </c>
      <c r="F286" s="3">
        <v>7082972</v>
      </c>
      <c r="G286" s="107">
        <v>44651</v>
      </c>
      <c r="H286" s="26">
        <v>200</v>
      </c>
      <c r="I286" s="127">
        <v>36.83</v>
      </c>
      <c r="J286" s="127">
        <f t="shared" si="7"/>
        <v>294.64</v>
      </c>
      <c r="K286" s="144">
        <v>25</v>
      </c>
    </row>
    <row r="287" spans="1:13" ht="28.8" x14ac:dyDescent="0.3">
      <c r="A287" s="168"/>
      <c r="B287" s="93">
        <v>30</v>
      </c>
      <c r="C287" s="4" t="s">
        <v>448</v>
      </c>
      <c r="D287" s="110" t="s">
        <v>482</v>
      </c>
      <c r="E287" s="3">
        <v>309525</v>
      </c>
      <c r="F287" s="3">
        <v>60206907</v>
      </c>
      <c r="G287" s="107">
        <v>44197</v>
      </c>
      <c r="H287" s="26">
        <v>800</v>
      </c>
      <c r="I287" s="127">
        <v>43.7</v>
      </c>
      <c r="J287" s="127">
        <f t="shared" si="7"/>
        <v>174.8</v>
      </c>
      <c r="K287" s="144">
        <v>200</v>
      </c>
    </row>
    <row r="288" spans="1:13" x14ac:dyDescent="0.3">
      <c r="A288" s="12"/>
      <c r="B288" s="12"/>
      <c r="C288" s="7"/>
      <c r="D288" s="115"/>
      <c r="E288" s="6"/>
      <c r="F288" s="21"/>
      <c r="G288" s="36"/>
      <c r="H288" s="27"/>
      <c r="I288" s="129"/>
      <c r="J288" s="129"/>
    </row>
    <row r="289" spans="1:11" ht="15.75" customHeight="1" x14ac:dyDescent="0.3">
      <c r="A289" s="5" t="s">
        <v>343</v>
      </c>
      <c r="B289" s="5"/>
      <c r="C289" s="5" t="s">
        <v>0</v>
      </c>
      <c r="D289" s="112" t="s">
        <v>524</v>
      </c>
      <c r="E289" s="5" t="s">
        <v>1</v>
      </c>
      <c r="F289" s="5" t="s">
        <v>484</v>
      </c>
      <c r="G289" s="5" t="s">
        <v>2</v>
      </c>
      <c r="H289" s="25" t="s">
        <v>125</v>
      </c>
      <c r="I289" s="128" t="s">
        <v>532</v>
      </c>
      <c r="J289" s="128" t="s">
        <v>533</v>
      </c>
      <c r="K289" s="145" t="s">
        <v>534</v>
      </c>
    </row>
    <row r="290" spans="1:11" ht="28.8" x14ac:dyDescent="0.3">
      <c r="A290" s="172" t="s">
        <v>104</v>
      </c>
      <c r="B290" s="89">
        <v>31</v>
      </c>
      <c r="C290" s="4" t="s">
        <v>365</v>
      </c>
      <c r="D290" s="114" t="s">
        <v>445</v>
      </c>
      <c r="E290" s="3" t="s">
        <v>14</v>
      </c>
      <c r="F290" s="32" t="s">
        <v>106</v>
      </c>
      <c r="G290" s="32">
        <v>42674</v>
      </c>
      <c r="H290" s="26">
        <v>192</v>
      </c>
      <c r="I290" s="127"/>
      <c r="J290" s="127"/>
      <c r="K290" s="144"/>
    </row>
    <row r="291" spans="1:11" ht="30.6" customHeight="1" x14ac:dyDescent="0.3">
      <c r="A291" s="172"/>
      <c r="B291" s="89">
        <v>31</v>
      </c>
      <c r="C291" s="4" t="s">
        <v>368</v>
      </c>
      <c r="D291" s="114" t="s">
        <v>445</v>
      </c>
      <c r="E291" s="3" t="s">
        <v>107</v>
      </c>
      <c r="F291" s="32" t="s">
        <v>105</v>
      </c>
      <c r="G291" s="32">
        <v>42670</v>
      </c>
      <c r="H291" s="26">
        <v>336</v>
      </c>
      <c r="I291" s="127"/>
      <c r="J291" s="127"/>
      <c r="K291" s="144"/>
    </row>
    <row r="292" spans="1:11" ht="28.8" x14ac:dyDescent="0.3">
      <c r="A292" s="172"/>
      <c r="B292" s="89">
        <v>31</v>
      </c>
      <c r="C292" s="4" t="s">
        <v>13</v>
      </c>
      <c r="D292" s="114" t="s">
        <v>445</v>
      </c>
      <c r="E292" s="3" t="s">
        <v>16</v>
      </c>
      <c r="F292" s="32" t="s">
        <v>108</v>
      </c>
      <c r="G292" s="32">
        <v>42438</v>
      </c>
      <c r="H292" s="26">
        <v>144</v>
      </c>
      <c r="I292" s="127"/>
      <c r="J292" s="127"/>
      <c r="K292" s="144"/>
    </row>
    <row r="293" spans="1:11" ht="28.8" x14ac:dyDescent="0.3">
      <c r="A293" s="172"/>
      <c r="B293" s="89">
        <v>31</v>
      </c>
      <c r="C293" s="4" t="s">
        <v>366</v>
      </c>
      <c r="D293" s="114" t="s">
        <v>445</v>
      </c>
      <c r="E293" s="3" t="s">
        <v>9</v>
      </c>
      <c r="F293" s="32" t="s">
        <v>10</v>
      </c>
      <c r="G293" s="32" t="s">
        <v>109</v>
      </c>
      <c r="H293" s="26">
        <f>48*48</f>
        <v>2304</v>
      </c>
      <c r="I293" s="127"/>
      <c r="J293" s="127"/>
      <c r="K293" s="144"/>
    </row>
    <row r="294" spans="1:11" ht="28.8" x14ac:dyDescent="0.3">
      <c r="A294" s="172"/>
      <c r="B294" s="89">
        <v>31</v>
      </c>
      <c r="C294" s="4" t="s">
        <v>365</v>
      </c>
      <c r="D294" s="114" t="s">
        <v>445</v>
      </c>
      <c r="E294" s="3" t="s">
        <v>14</v>
      </c>
      <c r="F294" s="32" t="s">
        <v>110</v>
      </c>
      <c r="G294" s="32">
        <v>42199</v>
      </c>
      <c r="H294" s="26">
        <v>192</v>
      </c>
      <c r="I294" s="127"/>
      <c r="J294" s="127"/>
      <c r="K294" s="144"/>
    </row>
    <row r="295" spans="1:11" ht="28.8" x14ac:dyDescent="0.3">
      <c r="A295" s="172"/>
      <c r="B295" s="89">
        <v>31</v>
      </c>
      <c r="C295" s="4" t="s">
        <v>364</v>
      </c>
      <c r="D295" s="110" t="s">
        <v>403</v>
      </c>
      <c r="E295" s="3" t="s">
        <v>111</v>
      </c>
      <c r="F295" s="32" t="s">
        <v>112</v>
      </c>
      <c r="G295" s="32"/>
      <c r="H295" s="26">
        <v>100</v>
      </c>
      <c r="I295" s="127"/>
      <c r="J295" s="127"/>
      <c r="K295" s="144"/>
    </row>
    <row r="296" spans="1:11" ht="28.8" x14ac:dyDescent="0.3">
      <c r="A296" s="172"/>
      <c r="B296" s="89">
        <v>31</v>
      </c>
      <c r="C296" s="4" t="s">
        <v>369</v>
      </c>
      <c r="D296" s="114" t="s">
        <v>445</v>
      </c>
      <c r="E296" s="3" t="s">
        <v>11</v>
      </c>
      <c r="F296" s="32" t="s">
        <v>113</v>
      </c>
      <c r="G296" s="32"/>
      <c r="H296" s="26">
        <v>3984</v>
      </c>
      <c r="I296" s="127"/>
      <c r="J296" s="127"/>
      <c r="K296" s="144"/>
    </row>
    <row r="297" spans="1:11" x14ac:dyDescent="0.3">
      <c r="A297" s="12"/>
      <c r="B297" s="12"/>
      <c r="C297" s="13"/>
      <c r="D297" s="119"/>
      <c r="E297" s="14"/>
      <c r="F297" s="15"/>
      <c r="G297" s="38"/>
      <c r="H297" s="28"/>
      <c r="I297" s="132"/>
      <c r="J297" s="132"/>
    </row>
    <row r="298" spans="1:11" ht="15.75" customHeight="1" x14ac:dyDescent="0.3">
      <c r="A298" s="5" t="s">
        <v>343</v>
      </c>
      <c r="B298" s="5"/>
      <c r="C298" s="5" t="s">
        <v>0</v>
      </c>
      <c r="D298" s="112" t="s">
        <v>524</v>
      </c>
      <c r="E298" s="5" t="s">
        <v>1</v>
      </c>
      <c r="F298" s="5" t="s">
        <v>484</v>
      </c>
      <c r="G298" s="5" t="s">
        <v>2</v>
      </c>
      <c r="H298" s="25" t="s">
        <v>125</v>
      </c>
      <c r="I298" s="128" t="s">
        <v>532</v>
      </c>
      <c r="J298" s="128" t="s">
        <v>533</v>
      </c>
      <c r="K298" s="145" t="s">
        <v>534</v>
      </c>
    </row>
    <row r="299" spans="1:11" x14ac:dyDescent="0.3">
      <c r="A299" s="178">
        <v>32</v>
      </c>
      <c r="B299" s="88">
        <v>32</v>
      </c>
      <c r="C299" s="4" t="s">
        <v>377</v>
      </c>
      <c r="D299" s="110" t="s">
        <v>375</v>
      </c>
      <c r="E299" s="3">
        <v>309606</v>
      </c>
      <c r="F299" s="3">
        <v>6277536</v>
      </c>
      <c r="G299" s="107">
        <v>44440</v>
      </c>
      <c r="H299" s="70">
        <v>15200</v>
      </c>
      <c r="I299" s="127">
        <v>17.739999999999998</v>
      </c>
      <c r="J299" s="127">
        <f>I299*(H299/K299)</f>
        <v>2696.4799999999996</v>
      </c>
      <c r="K299" s="144">
        <v>100</v>
      </c>
    </row>
    <row r="300" spans="1:11" ht="15" customHeight="1" x14ac:dyDescent="0.3">
      <c r="A300" s="178"/>
      <c r="B300" s="88">
        <v>32</v>
      </c>
      <c r="C300" s="4" t="s">
        <v>231</v>
      </c>
      <c r="D300" s="110" t="s">
        <v>375</v>
      </c>
      <c r="E300" s="3">
        <v>309594</v>
      </c>
      <c r="F300" s="3">
        <v>7211593</v>
      </c>
      <c r="G300" s="107">
        <v>44773</v>
      </c>
      <c r="H300" s="70">
        <v>8000</v>
      </c>
      <c r="I300" s="127">
        <v>10.99</v>
      </c>
      <c r="J300" s="127">
        <f>I300*(H300/K300)</f>
        <v>879.2</v>
      </c>
      <c r="K300" s="144">
        <v>100</v>
      </c>
    </row>
    <row r="301" spans="1:11" ht="32.25" customHeight="1" x14ac:dyDescent="0.3">
      <c r="A301" s="178"/>
      <c r="B301" s="88">
        <v>32</v>
      </c>
      <c r="C301" s="4" t="s">
        <v>379</v>
      </c>
      <c r="D301" s="110" t="s">
        <v>375</v>
      </c>
      <c r="E301" s="3">
        <v>309596</v>
      </c>
      <c r="F301" s="3">
        <v>7193919</v>
      </c>
      <c r="G301" s="107">
        <v>44742</v>
      </c>
      <c r="H301" s="70">
        <v>1600</v>
      </c>
      <c r="I301" s="127">
        <v>30</v>
      </c>
      <c r="J301" s="127">
        <f>I301*(H301/K301)</f>
        <v>480</v>
      </c>
      <c r="K301" s="144">
        <v>100</v>
      </c>
    </row>
    <row r="302" spans="1:11" ht="28.8" x14ac:dyDescent="0.3">
      <c r="A302" s="178"/>
      <c r="B302" s="88">
        <v>32</v>
      </c>
      <c r="C302" s="4" t="s">
        <v>378</v>
      </c>
      <c r="D302" s="110" t="s">
        <v>375</v>
      </c>
      <c r="E302" s="3">
        <v>309592</v>
      </c>
      <c r="F302" s="3">
        <v>7199755</v>
      </c>
      <c r="G302" s="107">
        <v>44742</v>
      </c>
      <c r="H302" s="70">
        <v>800</v>
      </c>
      <c r="I302" s="127">
        <v>31.89</v>
      </c>
      <c r="J302" s="127">
        <f>I302*(H302/K302)</f>
        <v>255.12</v>
      </c>
      <c r="K302" s="144">
        <v>100</v>
      </c>
    </row>
    <row r="303" spans="1:11" x14ac:dyDescent="0.3">
      <c r="A303" s="178"/>
      <c r="B303" s="88">
        <v>32</v>
      </c>
      <c r="C303" s="4" t="s">
        <v>102</v>
      </c>
      <c r="D303" s="110" t="s">
        <v>376</v>
      </c>
      <c r="E303" s="3">
        <v>309695</v>
      </c>
      <c r="F303" s="3">
        <v>6204701</v>
      </c>
      <c r="G303" s="107">
        <v>44378</v>
      </c>
      <c r="H303" s="70">
        <v>1200</v>
      </c>
      <c r="I303" s="127">
        <v>36.83</v>
      </c>
      <c r="J303" s="127">
        <f>I303*(H303/K303)</f>
        <v>1767.84</v>
      </c>
      <c r="K303" s="144">
        <v>25</v>
      </c>
    </row>
    <row r="304" spans="1:11" x14ac:dyDescent="0.3">
      <c r="A304" s="12"/>
      <c r="B304" s="12"/>
      <c r="C304" s="7"/>
      <c r="D304" s="115"/>
      <c r="E304" s="6"/>
      <c r="F304" s="21"/>
      <c r="G304" s="36"/>
      <c r="H304" s="27"/>
      <c r="I304" s="129"/>
      <c r="J304" s="129"/>
    </row>
    <row r="305" spans="1:11" ht="15.75" customHeight="1" x14ac:dyDescent="0.3">
      <c r="A305" s="5" t="s">
        <v>343</v>
      </c>
      <c r="B305" s="5"/>
      <c r="C305" s="5" t="s">
        <v>0</v>
      </c>
      <c r="D305" s="112" t="s">
        <v>524</v>
      </c>
      <c r="E305" s="5" t="s">
        <v>1</v>
      </c>
      <c r="F305" s="5" t="s">
        <v>484</v>
      </c>
      <c r="G305" s="5" t="s">
        <v>2</v>
      </c>
      <c r="H305" s="25" t="s">
        <v>125</v>
      </c>
      <c r="I305" s="128" t="s">
        <v>532</v>
      </c>
      <c r="J305" s="128" t="s">
        <v>533</v>
      </c>
      <c r="K305" s="145" t="s">
        <v>534</v>
      </c>
    </row>
    <row r="306" spans="1:11" ht="15.75" customHeight="1" x14ac:dyDescent="0.3">
      <c r="A306" s="152">
        <v>35</v>
      </c>
      <c r="B306" s="78"/>
      <c r="C306" s="1" t="s">
        <v>248</v>
      </c>
      <c r="D306" s="113" t="s">
        <v>496</v>
      </c>
      <c r="E306" s="3">
        <v>104100</v>
      </c>
      <c r="F306" s="3" t="s">
        <v>249</v>
      </c>
      <c r="G306" s="33">
        <v>43405</v>
      </c>
      <c r="H306" s="70">
        <v>20</v>
      </c>
      <c r="I306" s="127"/>
      <c r="J306" s="127"/>
      <c r="K306" s="144"/>
    </row>
    <row r="307" spans="1:11" ht="16.2" x14ac:dyDescent="0.3">
      <c r="A307" s="153"/>
      <c r="B307" s="79">
        <v>35</v>
      </c>
      <c r="C307" s="1" t="s">
        <v>250</v>
      </c>
      <c r="D307" s="113" t="s">
        <v>483</v>
      </c>
      <c r="E307" s="3">
        <v>103260</v>
      </c>
      <c r="F307" s="3">
        <v>16230</v>
      </c>
      <c r="G307" s="33">
        <v>43344</v>
      </c>
      <c r="H307" s="70">
        <v>8</v>
      </c>
      <c r="I307" s="127"/>
      <c r="J307" s="127"/>
      <c r="K307" s="144"/>
    </row>
    <row r="308" spans="1:11" x14ac:dyDescent="0.3">
      <c r="A308" s="12"/>
      <c r="B308" s="12"/>
      <c r="C308" s="7"/>
      <c r="D308" s="115"/>
      <c r="E308" s="6"/>
      <c r="F308" s="21"/>
      <c r="G308" s="36"/>
      <c r="H308" s="27"/>
      <c r="I308" s="129"/>
      <c r="J308" s="129"/>
    </row>
    <row r="309" spans="1:11" ht="15.75" customHeight="1" x14ac:dyDescent="0.3">
      <c r="A309" s="5" t="s">
        <v>343</v>
      </c>
      <c r="B309" s="5"/>
      <c r="C309" s="5" t="s">
        <v>0</v>
      </c>
      <c r="D309" s="112" t="s">
        <v>524</v>
      </c>
      <c r="E309" s="5" t="s">
        <v>1</v>
      </c>
      <c r="F309" s="5" t="s">
        <v>484</v>
      </c>
      <c r="G309" s="5" t="s">
        <v>2</v>
      </c>
      <c r="H309" s="25" t="s">
        <v>125</v>
      </c>
      <c r="I309" s="128" t="s">
        <v>532</v>
      </c>
      <c r="J309" s="128" t="s">
        <v>533</v>
      </c>
      <c r="K309" s="145" t="s">
        <v>534</v>
      </c>
    </row>
    <row r="310" spans="1:11" ht="28.8" x14ac:dyDescent="0.3">
      <c r="A310" s="148">
        <v>36</v>
      </c>
      <c r="B310" s="75">
        <v>36</v>
      </c>
      <c r="C310" s="4" t="s">
        <v>526</v>
      </c>
      <c r="D310" s="110" t="s">
        <v>453</v>
      </c>
      <c r="E310" s="3">
        <v>7631</v>
      </c>
      <c r="F310" s="3" t="s">
        <v>247</v>
      </c>
      <c r="G310" s="105">
        <v>44835</v>
      </c>
      <c r="H310" s="70">
        <v>792</v>
      </c>
      <c r="I310" s="127">
        <v>2.89</v>
      </c>
      <c r="J310" s="127">
        <f>I310*(H310/K310)</f>
        <v>2288.88</v>
      </c>
      <c r="K310" s="144">
        <v>1</v>
      </c>
    </row>
    <row r="311" spans="1:11" x14ac:dyDescent="0.3">
      <c r="A311" s="150"/>
      <c r="B311" s="77"/>
      <c r="C311" s="4" t="s">
        <v>348</v>
      </c>
      <c r="D311" s="110" t="s">
        <v>464</v>
      </c>
      <c r="E311" s="3">
        <v>305195</v>
      </c>
      <c r="F311" s="3">
        <v>6152995</v>
      </c>
      <c r="G311" s="105">
        <v>44378</v>
      </c>
      <c r="H311" s="70">
        <v>91500</v>
      </c>
      <c r="I311" s="127">
        <v>11.79</v>
      </c>
      <c r="J311" s="127">
        <f>I311*(H311/K311)</f>
        <v>10787.849999999999</v>
      </c>
      <c r="K311" s="144">
        <v>100</v>
      </c>
    </row>
    <row r="312" spans="1:11" x14ac:dyDescent="0.3">
      <c r="A312" s="12"/>
      <c r="B312" s="12"/>
      <c r="C312" s="7"/>
      <c r="D312" s="115"/>
      <c r="E312" s="6"/>
      <c r="F312" s="21"/>
      <c r="G312" s="36"/>
      <c r="H312" s="27"/>
      <c r="I312" s="129"/>
      <c r="J312" s="129"/>
    </row>
    <row r="313" spans="1:11" ht="15.75" customHeight="1" x14ac:dyDescent="0.3">
      <c r="A313" s="5" t="s">
        <v>343</v>
      </c>
      <c r="B313" s="5"/>
      <c r="C313" s="5" t="s">
        <v>0</v>
      </c>
      <c r="D313" s="112" t="s">
        <v>524</v>
      </c>
      <c r="E313" s="5" t="s">
        <v>1</v>
      </c>
      <c r="F313" s="5" t="s">
        <v>484</v>
      </c>
      <c r="G313" s="5" t="s">
        <v>2</v>
      </c>
      <c r="H313" s="25" t="s">
        <v>125</v>
      </c>
      <c r="I313" s="128" t="s">
        <v>532</v>
      </c>
      <c r="J313" s="128" t="s">
        <v>533</v>
      </c>
      <c r="K313" s="145" t="s">
        <v>534</v>
      </c>
    </row>
    <row r="314" spans="1:11" x14ac:dyDescent="0.3">
      <c r="A314" s="180">
        <v>38</v>
      </c>
      <c r="B314" s="95">
        <v>38</v>
      </c>
      <c r="C314" s="17" t="s">
        <v>355</v>
      </c>
      <c r="D314" s="114" t="s">
        <v>404</v>
      </c>
      <c r="E314" s="18">
        <v>59430900</v>
      </c>
      <c r="F314" s="99">
        <v>52254</v>
      </c>
      <c r="G314" s="39">
        <v>42767</v>
      </c>
      <c r="H314" s="30">
        <v>672</v>
      </c>
      <c r="I314" s="139"/>
      <c r="J314" s="139"/>
      <c r="K314" s="144"/>
    </row>
    <row r="315" spans="1:11" x14ac:dyDescent="0.3">
      <c r="A315" s="180"/>
      <c r="B315" s="95">
        <v>38</v>
      </c>
      <c r="C315" s="17" t="s">
        <v>354</v>
      </c>
      <c r="D315" s="114" t="s">
        <v>444</v>
      </c>
      <c r="E315" s="18">
        <v>59430400</v>
      </c>
      <c r="F315" s="99">
        <v>52447</v>
      </c>
      <c r="G315" s="39">
        <v>43800</v>
      </c>
      <c r="H315" s="30">
        <v>192</v>
      </c>
      <c r="I315" s="139">
        <v>3.22</v>
      </c>
      <c r="J315" s="139"/>
      <c r="K315" s="144">
        <v>1</v>
      </c>
    </row>
    <row r="316" spans="1:11" x14ac:dyDescent="0.3">
      <c r="A316" s="180"/>
      <c r="B316" s="95">
        <v>38</v>
      </c>
      <c r="C316" s="17" t="s">
        <v>131</v>
      </c>
      <c r="D316" s="114" t="s">
        <v>404</v>
      </c>
      <c r="E316" s="3">
        <v>59430800</v>
      </c>
      <c r="F316" s="3">
        <v>52251</v>
      </c>
      <c r="G316" s="33">
        <v>43497</v>
      </c>
      <c r="H316" s="70">
        <v>24</v>
      </c>
      <c r="I316" s="127"/>
      <c r="J316" s="127"/>
      <c r="K316" s="144"/>
    </row>
    <row r="317" spans="1:11" x14ac:dyDescent="0.3">
      <c r="A317" s="180"/>
      <c r="B317" s="95">
        <v>38</v>
      </c>
      <c r="C317" s="4" t="s">
        <v>211</v>
      </c>
      <c r="D317" s="110" t="s">
        <v>439</v>
      </c>
      <c r="E317" s="3">
        <v>412100</v>
      </c>
      <c r="F317" s="3">
        <v>51553</v>
      </c>
      <c r="G317" s="33">
        <v>42614</v>
      </c>
      <c r="H317" s="70">
        <v>6</v>
      </c>
      <c r="I317" s="127"/>
      <c r="J317" s="127"/>
      <c r="K317" s="144"/>
    </row>
    <row r="318" spans="1:11" x14ac:dyDescent="0.3">
      <c r="A318" s="180"/>
      <c r="B318" s="95">
        <v>38</v>
      </c>
      <c r="C318" s="1" t="s">
        <v>360</v>
      </c>
      <c r="D318" s="113" t="s">
        <v>470</v>
      </c>
      <c r="E318" s="3">
        <v>59432900</v>
      </c>
      <c r="F318" s="3">
        <v>260051</v>
      </c>
      <c r="G318" s="33">
        <v>43678</v>
      </c>
      <c r="H318" s="70">
        <v>60</v>
      </c>
      <c r="I318" s="127"/>
      <c r="J318" s="127"/>
      <c r="K318" s="144"/>
    </row>
    <row r="319" spans="1:11" x14ac:dyDescent="0.3">
      <c r="A319" s="180"/>
      <c r="B319" s="95">
        <v>38</v>
      </c>
      <c r="C319" s="17" t="s">
        <v>354</v>
      </c>
      <c r="D319" s="114" t="s">
        <v>444</v>
      </c>
      <c r="E319" s="3">
        <v>59430400</v>
      </c>
      <c r="F319" s="3">
        <v>52836</v>
      </c>
      <c r="G319" s="33">
        <v>43831</v>
      </c>
      <c r="H319" s="70">
        <v>24</v>
      </c>
      <c r="I319" s="127">
        <v>3.22</v>
      </c>
      <c r="J319" s="127"/>
      <c r="K319" s="144">
        <v>1</v>
      </c>
    </row>
    <row r="320" spans="1:11" ht="15.6" customHeight="1" x14ac:dyDescent="0.3">
      <c r="A320" s="180"/>
      <c r="B320" s="95">
        <v>38</v>
      </c>
      <c r="C320" s="17" t="s">
        <v>358</v>
      </c>
      <c r="D320" s="114" t="s">
        <v>437</v>
      </c>
      <c r="E320" s="3">
        <v>59432500</v>
      </c>
      <c r="F320" s="3"/>
      <c r="G320" s="3"/>
      <c r="H320" s="70">
        <v>48</v>
      </c>
      <c r="I320" s="127"/>
      <c r="J320" s="127"/>
      <c r="K320" s="144"/>
    </row>
    <row r="321" spans="1:13" ht="15.75" customHeight="1" x14ac:dyDescent="0.3">
      <c r="A321" s="180"/>
      <c r="B321" s="95">
        <v>38</v>
      </c>
      <c r="C321" s="1" t="s">
        <v>353</v>
      </c>
      <c r="D321" s="113" t="s">
        <v>449</v>
      </c>
      <c r="E321" s="3">
        <v>59430300</v>
      </c>
      <c r="F321" s="3">
        <v>52246</v>
      </c>
      <c r="G321" s="33">
        <v>43862</v>
      </c>
      <c r="H321" s="70">
        <v>48</v>
      </c>
      <c r="I321" s="127"/>
      <c r="J321" s="127"/>
      <c r="K321" s="144"/>
    </row>
    <row r="322" spans="1:13" ht="15.75" customHeight="1" x14ac:dyDescent="0.3">
      <c r="A322" s="180"/>
      <c r="B322" s="95">
        <v>38</v>
      </c>
      <c r="C322" s="17" t="s">
        <v>359</v>
      </c>
      <c r="D322" s="114" t="s">
        <v>494</v>
      </c>
      <c r="E322" s="3">
        <v>59432800</v>
      </c>
      <c r="F322" s="43"/>
      <c r="G322" s="3"/>
      <c r="H322" s="70">
        <v>72</v>
      </c>
      <c r="I322" s="127"/>
      <c r="J322" s="127"/>
      <c r="K322" s="144"/>
    </row>
    <row r="323" spans="1:13" ht="15.75" customHeight="1" x14ac:dyDescent="0.3">
      <c r="A323" s="180"/>
      <c r="B323" s="95">
        <v>38</v>
      </c>
      <c r="C323" s="4" t="s">
        <v>211</v>
      </c>
      <c r="D323" s="110" t="s">
        <v>439</v>
      </c>
      <c r="E323" s="3">
        <v>412100</v>
      </c>
      <c r="F323" s="3">
        <v>51553</v>
      </c>
      <c r="G323" s="33">
        <v>42614</v>
      </c>
      <c r="H323" s="70">
        <v>18</v>
      </c>
      <c r="I323" s="127"/>
      <c r="J323" s="127"/>
      <c r="K323" s="144"/>
    </row>
    <row r="324" spans="1:13" x14ac:dyDescent="0.3">
      <c r="A324" s="157"/>
      <c r="B324" s="95">
        <v>38</v>
      </c>
      <c r="C324" s="17" t="s">
        <v>354</v>
      </c>
      <c r="D324" s="114" t="s">
        <v>444</v>
      </c>
      <c r="E324" s="3">
        <v>59430400</v>
      </c>
      <c r="F324" s="43">
        <v>52836</v>
      </c>
      <c r="G324" s="33">
        <v>43831</v>
      </c>
      <c r="H324" s="70">
        <v>96</v>
      </c>
      <c r="I324" s="127">
        <v>3.22</v>
      </c>
      <c r="J324" s="127"/>
      <c r="K324" s="144">
        <v>1</v>
      </c>
    </row>
    <row r="325" spans="1:13" x14ac:dyDescent="0.3">
      <c r="A325" s="12"/>
      <c r="B325" s="12"/>
      <c r="C325" s="7"/>
      <c r="D325" s="115"/>
      <c r="E325" s="6"/>
      <c r="F325" s="72"/>
      <c r="G325" s="34"/>
      <c r="H325" s="27"/>
      <c r="I325" s="129"/>
      <c r="J325" s="129"/>
    </row>
    <row r="326" spans="1:13" ht="15.75" customHeight="1" x14ac:dyDescent="0.3">
      <c r="A326" s="5" t="s">
        <v>343</v>
      </c>
      <c r="B326" s="5"/>
      <c r="C326" s="5" t="s">
        <v>0</v>
      </c>
      <c r="D326" s="112" t="s">
        <v>524</v>
      </c>
      <c r="E326" s="5" t="s">
        <v>1</v>
      </c>
      <c r="F326" s="5" t="s">
        <v>484</v>
      </c>
      <c r="G326" s="5" t="s">
        <v>2</v>
      </c>
      <c r="H326" s="25" t="s">
        <v>125</v>
      </c>
      <c r="I326" s="128" t="s">
        <v>532</v>
      </c>
      <c r="J326" s="128" t="s">
        <v>533</v>
      </c>
      <c r="K326" s="145" t="s">
        <v>534</v>
      </c>
    </row>
    <row r="327" spans="1:13" ht="16.2" x14ac:dyDescent="0.3">
      <c r="A327" s="154">
        <v>39</v>
      </c>
      <c r="B327" s="86">
        <v>39</v>
      </c>
      <c r="C327" s="4" t="s">
        <v>49</v>
      </c>
      <c r="D327" s="110" t="s">
        <v>478</v>
      </c>
      <c r="E327" s="3">
        <v>1238</v>
      </c>
      <c r="F327" s="3" t="s">
        <v>251</v>
      </c>
      <c r="G327" s="105">
        <v>44866</v>
      </c>
      <c r="H327" s="70">
        <v>15600</v>
      </c>
      <c r="I327" s="127">
        <v>7.02</v>
      </c>
      <c r="J327" s="127">
        <f>I327*(H327/K327)</f>
        <v>2190.2399999999998</v>
      </c>
      <c r="K327" s="144">
        <v>50</v>
      </c>
    </row>
    <row r="328" spans="1:13" ht="16.2" x14ac:dyDescent="0.3">
      <c r="A328" s="151"/>
      <c r="B328" s="80">
        <v>39</v>
      </c>
      <c r="C328" s="4" t="s">
        <v>46</v>
      </c>
      <c r="D328" s="110" t="s">
        <v>405</v>
      </c>
      <c r="E328" s="3">
        <v>2187</v>
      </c>
      <c r="F328" s="3" t="s">
        <v>47</v>
      </c>
      <c r="G328" s="105">
        <v>44531</v>
      </c>
      <c r="H328" s="70">
        <v>7200</v>
      </c>
      <c r="I328" s="127">
        <v>7.25</v>
      </c>
      <c r="J328" s="127">
        <f>I328*(H328/K328)</f>
        <v>1044</v>
      </c>
      <c r="K328" s="144">
        <v>50</v>
      </c>
    </row>
    <row r="329" spans="1:13" ht="16.2" x14ac:dyDescent="0.3">
      <c r="A329" s="151"/>
      <c r="B329" s="80">
        <v>39</v>
      </c>
      <c r="C329" s="4" t="s">
        <v>344</v>
      </c>
      <c r="D329" s="110" t="s">
        <v>440</v>
      </c>
      <c r="E329" s="3">
        <v>2230</v>
      </c>
      <c r="F329" s="3" t="s">
        <v>252</v>
      </c>
      <c r="G329" s="3"/>
      <c r="H329" s="70">
        <v>1152</v>
      </c>
      <c r="I329" s="127"/>
      <c r="J329" s="127"/>
      <c r="K329" s="144"/>
    </row>
    <row r="330" spans="1:13" ht="16.2" x14ac:dyDescent="0.3">
      <c r="A330" s="151"/>
      <c r="B330" s="80">
        <v>39</v>
      </c>
      <c r="C330" s="4" t="s">
        <v>345</v>
      </c>
      <c r="D330" s="110" t="s">
        <v>406</v>
      </c>
      <c r="E330" s="3">
        <v>6360</v>
      </c>
      <c r="F330" s="3">
        <v>170873065</v>
      </c>
      <c r="G330" s="109" t="s">
        <v>132</v>
      </c>
      <c r="H330" s="70">
        <v>500</v>
      </c>
      <c r="I330" s="127">
        <v>37.19</v>
      </c>
      <c r="J330" s="127">
        <f>I330*(H330/K330)</f>
        <v>37.19</v>
      </c>
      <c r="K330" s="144">
        <v>500</v>
      </c>
    </row>
    <row r="331" spans="1:13" ht="16.2" x14ac:dyDescent="0.3">
      <c r="A331" s="155"/>
      <c r="B331" s="80">
        <v>39</v>
      </c>
      <c r="C331" s="4" t="s">
        <v>89</v>
      </c>
      <c r="D331" s="110" t="s">
        <v>407</v>
      </c>
      <c r="E331" s="3">
        <v>1167</v>
      </c>
      <c r="F331" s="3"/>
      <c r="G331" s="3"/>
      <c r="H331" s="70">
        <v>1200</v>
      </c>
      <c r="I331" s="127"/>
      <c r="J331" s="127"/>
      <c r="K331" s="144"/>
    </row>
    <row r="332" spans="1:13" x14ac:dyDescent="0.3">
      <c r="A332" s="12"/>
      <c r="B332" s="12"/>
      <c r="C332" s="7"/>
      <c r="D332" s="115"/>
      <c r="E332" s="6"/>
      <c r="F332" s="72"/>
      <c r="G332" s="34"/>
      <c r="H332" s="27"/>
      <c r="I332" s="129"/>
      <c r="J332" s="129"/>
      <c r="M332" s="8"/>
    </row>
    <row r="333" spans="1:13" ht="15.75" customHeight="1" x14ac:dyDescent="0.3">
      <c r="A333" s="5" t="s">
        <v>343</v>
      </c>
      <c r="B333" s="5"/>
      <c r="C333" s="5" t="s">
        <v>0</v>
      </c>
      <c r="D333" s="112" t="s">
        <v>524</v>
      </c>
      <c r="E333" s="5" t="s">
        <v>1</v>
      </c>
      <c r="F333" s="5" t="s">
        <v>484</v>
      </c>
      <c r="G333" s="5" t="s">
        <v>2</v>
      </c>
      <c r="H333" s="25" t="s">
        <v>125</v>
      </c>
      <c r="I333" s="128" t="s">
        <v>532</v>
      </c>
      <c r="J333" s="128" t="s">
        <v>533</v>
      </c>
      <c r="K333" s="145" t="s">
        <v>534</v>
      </c>
    </row>
    <row r="334" spans="1:13" ht="16.2" x14ac:dyDescent="0.3">
      <c r="A334" s="173">
        <v>40</v>
      </c>
      <c r="B334" s="85">
        <v>40</v>
      </c>
      <c r="C334" s="4" t="s">
        <v>35</v>
      </c>
      <c r="D334" s="110" t="s">
        <v>409</v>
      </c>
      <c r="E334" s="3">
        <v>6818</v>
      </c>
      <c r="F334" s="3" t="s">
        <v>136</v>
      </c>
      <c r="G334" s="109" t="s">
        <v>132</v>
      </c>
      <c r="H334" s="30">
        <v>4000</v>
      </c>
      <c r="I334" s="139">
        <v>2.29</v>
      </c>
      <c r="J334" s="139">
        <f>I334*(H334/K334)</f>
        <v>45.8</v>
      </c>
      <c r="K334" s="144">
        <v>200</v>
      </c>
      <c r="L334" t="s">
        <v>530</v>
      </c>
    </row>
    <row r="335" spans="1:13" ht="16.2" x14ac:dyDescent="0.3">
      <c r="A335" s="173"/>
      <c r="B335" s="85">
        <v>40</v>
      </c>
      <c r="C335" s="1" t="s">
        <v>353</v>
      </c>
      <c r="D335" s="113" t="s">
        <v>449</v>
      </c>
      <c r="E335" s="3">
        <v>59430300</v>
      </c>
      <c r="F335" s="3">
        <v>52246</v>
      </c>
      <c r="G335" s="33">
        <v>43862</v>
      </c>
      <c r="H335" s="30">
        <v>12</v>
      </c>
      <c r="I335" s="139"/>
      <c r="J335" s="139"/>
      <c r="K335" s="144"/>
    </row>
    <row r="336" spans="1:13" ht="16.2" x14ac:dyDescent="0.3">
      <c r="A336" s="173"/>
      <c r="B336" s="85">
        <v>40</v>
      </c>
      <c r="C336" s="17" t="s">
        <v>150</v>
      </c>
      <c r="D336" s="110" t="s">
        <v>409</v>
      </c>
      <c r="E336" s="18">
        <v>5750</v>
      </c>
      <c r="F336" s="99" t="s">
        <v>133</v>
      </c>
      <c r="G336" s="109" t="s">
        <v>132</v>
      </c>
      <c r="H336" s="30">
        <v>1100</v>
      </c>
      <c r="I336" s="139">
        <v>3.95</v>
      </c>
      <c r="J336" s="139">
        <f>I336*(H336/K336)</f>
        <v>21.725000000000001</v>
      </c>
      <c r="K336" s="144">
        <v>200</v>
      </c>
    </row>
    <row r="337" spans="1:13" ht="16.2" x14ac:dyDescent="0.3">
      <c r="A337" s="173"/>
      <c r="B337" s="85">
        <v>40</v>
      </c>
      <c r="C337" s="4" t="s">
        <v>344</v>
      </c>
      <c r="D337" s="110" t="s">
        <v>440</v>
      </c>
      <c r="E337" s="18">
        <v>2230</v>
      </c>
      <c r="F337" s="99" t="s">
        <v>134</v>
      </c>
      <c r="G337" s="109" t="s">
        <v>132</v>
      </c>
      <c r="H337" s="30">
        <v>1152</v>
      </c>
      <c r="I337" s="139"/>
      <c r="J337" s="139"/>
      <c r="K337" s="144"/>
    </row>
    <row r="338" spans="1:13" ht="16.2" x14ac:dyDescent="0.3">
      <c r="A338" s="173"/>
      <c r="B338" s="85">
        <v>40</v>
      </c>
      <c r="C338" s="17" t="s">
        <v>154</v>
      </c>
      <c r="D338" s="114" t="s">
        <v>500</v>
      </c>
      <c r="E338" s="18">
        <v>6560</v>
      </c>
      <c r="F338" s="99" t="s">
        <v>135</v>
      </c>
      <c r="G338" s="109" t="s">
        <v>132</v>
      </c>
      <c r="H338" s="30">
        <v>2000</v>
      </c>
      <c r="I338" s="139">
        <v>6.22</v>
      </c>
      <c r="J338" s="139">
        <f>I338*(H338/K338)</f>
        <v>248.79999999999998</v>
      </c>
      <c r="K338" s="144">
        <v>50</v>
      </c>
    </row>
    <row r="339" spans="1:13" ht="16.2" x14ac:dyDescent="0.3">
      <c r="A339" s="173"/>
      <c r="B339" s="85">
        <v>40</v>
      </c>
      <c r="C339" s="4" t="s">
        <v>89</v>
      </c>
      <c r="D339" s="110" t="s">
        <v>407</v>
      </c>
      <c r="E339" s="18">
        <v>1167</v>
      </c>
      <c r="F339" s="18" t="s">
        <v>149</v>
      </c>
      <c r="G339" s="105" t="s">
        <v>132</v>
      </c>
      <c r="H339" s="30">
        <v>6600</v>
      </c>
      <c r="I339" s="139"/>
      <c r="J339" s="139"/>
      <c r="K339" s="144"/>
    </row>
    <row r="340" spans="1:13" ht="16.2" x14ac:dyDescent="0.3">
      <c r="A340" s="173"/>
      <c r="B340" s="85">
        <v>40</v>
      </c>
      <c r="C340" s="17" t="s">
        <v>150</v>
      </c>
      <c r="D340" s="110" t="s">
        <v>409</v>
      </c>
      <c r="E340" s="18">
        <v>5750</v>
      </c>
      <c r="F340" s="18" t="s">
        <v>151</v>
      </c>
      <c r="G340" s="105" t="s">
        <v>132</v>
      </c>
      <c r="H340" s="30">
        <v>48000</v>
      </c>
      <c r="I340" s="139">
        <v>3.95</v>
      </c>
      <c r="J340" s="139">
        <f>I340*(H340/K340)</f>
        <v>948</v>
      </c>
      <c r="K340" s="144">
        <v>200</v>
      </c>
    </row>
    <row r="341" spans="1:13" ht="28.8" x14ac:dyDescent="0.3">
      <c r="A341" s="173"/>
      <c r="B341" s="85">
        <v>40</v>
      </c>
      <c r="C341" s="4" t="s">
        <v>364</v>
      </c>
      <c r="D341" s="110" t="s">
        <v>408</v>
      </c>
      <c r="E341" s="18" t="s">
        <v>111</v>
      </c>
      <c r="F341" s="18" t="s">
        <v>152</v>
      </c>
      <c r="G341" s="105" t="s">
        <v>132</v>
      </c>
      <c r="H341" s="30">
        <v>50</v>
      </c>
      <c r="I341" s="139">
        <v>280</v>
      </c>
      <c r="J341" s="139">
        <f>I341*(H341/K341)</f>
        <v>280</v>
      </c>
      <c r="K341" s="144">
        <v>50</v>
      </c>
    </row>
    <row r="342" spans="1:13" x14ac:dyDescent="0.3">
      <c r="A342" s="12"/>
      <c r="B342" s="12"/>
      <c r="C342" s="7"/>
      <c r="D342" s="115"/>
      <c r="E342" s="6"/>
      <c r="F342" s="72"/>
      <c r="G342" s="34"/>
      <c r="H342" s="27"/>
      <c r="I342" s="129"/>
      <c r="J342" s="129"/>
      <c r="M342" s="8"/>
    </row>
    <row r="343" spans="1:13" ht="15.75" customHeight="1" x14ac:dyDescent="0.3">
      <c r="A343" s="5" t="s">
        <v>343</v>
      </c>
      <c r="B343" s="5"/>
      <c r="C343" s="5" t="s">
        <v>0</v>
      </c>
      <c r="D343" s="112" t="s">
        <v>524</v>
      </c>
      <c r="E343" s="5" t="s">
        <v>1</v>
      </c>
      <c r="F343" s="5" t="s">
        <v>484</v>
      </c>
      <c r="G343" s="5" t="s">
        <v>2</v>
      </c>
      <c r="H343" s="25" t="s">
        <v>125</v>
      </c>
      <c r="I343" s="128" t="s">
        <v>532</v>
      </c>
      <c r="J343" s="128" t="s">
        <v>533</v>
      </c>
      <c r="K343" s="145" t="s">
        <v>534</v>
      </c>
    </row>
    <row r="344" spans="1:13" ht="16.2" x14ac:dyDescent="0.3">
      <c r="A344" s="154">
        <v>41</v>
      </c>
      <c r="B344" s="86">
        <v>41</v>
      </c>
      <c r="C344" s="1" t="s">
        <v>537</v>
      </c>
      <c r="D344" s="113" t="s">
        <v>502</v>
      </c>
      <c r="E344" s="3" t="s">
        <v>254</v>
      </c>
      <c r="F344" s="3">
        <v>17071850</v>
      </c>
      <c r="G344" s="105">
        <v>44713</v>
      </c>
      <c r="H344" s="70">
        <v>288</v>
      </c>
      <c r="I344" s="127">
        <v>177</v>
      </c>
      <c r="J344" s="127">
        <f>I344*(H344/K344)</f>
        <v>4248</v>
      </c>
      <c r="K344" s="144">
        <v>12</v>
      </c>
    </row>
    <row r="345" spans="1:13" ht="16.2" x14ac:dyDescent="0.3">
      <c r="A345" s="151"/>
      <c r="B345" s="80">
        <v>41</v>
      </c>
      <c r="C345" s="17" t="s">
        <v>351</v>
      </c>
      <c r="D345" s="114" t="s">
        <v>410</v>
      </c>
      <c r="E345" s="3">
        <v>449600</v>
      </c>
      <c r="F345" s="3">
        <v>244099</v>
      </c>
      <c r="G345" s="105">
        <v>44228</v>
      </c>
      <c r="H345" s="70">
        <v>24</v>
      </c>
      <c r="I345" s="127">
        <v>6.61</v>
      </c>
      <c r="J345" s="127">
        <f>I345*(H345/K345)</f>
        <v>158.64000000000001</v>
      </c>
      <c r="K345" s="144">
        <v>1</v>
      </c>
    </row>
    <row r="346" spans="1:13" ht="16.2" x14ac:dyDescent="0.3">
      <c r="A346" s="151"/>
      <c r="B346" s="80">
        <v>41</v>
      </c>
      <c r="C346" s="1" t="s">
        <v>538</v>
      </c>
      <c r="D346" s="113" t="s">
        <v>401</v>
      </c>
      <c r="E346" s="3">
        <v>305125</v>
      </c>
      <c r="F346" s="3">
        <v>6152950</v>
      </c>
      <c r="G346" s="105">
        <v>44348</v>
      </c>
      <c r="H346" s="70">
        <v>1000</v>
      </c>
      <c r="I346" s="127">
        <v>8.64</v>
      </c>
      <c r="J346" s="127">
        <f>I346*(H346/K346)</f>
        <v>86.4</v>
      </c>
      <c r="K346" s="144">
        <v>100</v>
      </c>
    </row>
    <row r="347" spans="1:13" ht="16.2" x14ac:dyDescent="0.3">
      <c r="A347" s="151"/>
      <c r="B347" s="80">
        <v>41</v>
      </c>
      <c r="C347" s="1" t="s">
        <v>539</v>
      </c>
      <c r="D347" s="113" t="s">
        <v>401</v>
      </c>
      <c r="E347" s="3">
        <v>305176</v>
      </c>
      <c r="F347" s="3">
        <v>6270898</v>
      </c>
      <c r="G347" s="105">
        <v>44470</v>
      </c>
      <c r="H347" s="70">
        <v>1000</v>
      </c>
      <c r="I347" s="127">
        <v>7.19</v>
      </c>
      <c r="J347" s="127">
        <f>I347*(H347/K347)</f>
        <v>71.900000000000006</v>
      </c>
      <c r="K347" s="144">
        <v>100</v>
      </c>
    </row>
    <row r="348" spans="1:13" ht="28.8" x14ac:dyDescent="0.3">
      <c r="A348" s="151"/>
      <c r="B348" s="80">
        <v>41</v>
      </c>
      <c r="C348" s="4" t="s">
        <v>368</v>
      </c>
      <c r="D348" s="114" t="s">
        <v>445</v>
      </c>
      <c r="E348" s="3" t="s">
        <v>107</v>
      </c>
      <c r="F348" s="3" t="s">
        <v>105</v>
      </c>
      <c r="G348" s="33"/>
      <c r="H348" s="70">
        <v>48</v>
      </c>
      <c r="I348" s="127"/>
      <c r="J348" s="127"/>
      <c r="K348" s="144"/>
    </row>
    <row r="349" spans="1:13" ht="16.2" x14ac:dyDescent="0.3">
      <c r="A349" s="151"/>
      <c r="B349" s="80">
        <v>41</v>
      </c>
      <c r="C349" s="17" t="s">
        <v>354</v>
      </c>
      <c r="D349" s="114" t="s">
        <v>444</v>
      </c>
      <c r="E349" s="3">
        <v>59430400</v>
      </c>
      <c r="F349" s="3">
        <v>52836</v>
      </c>
      <c r="G349" s="33">
        <v>43831</v>
      </c>
      <c r="H349" s="70">
        <v>24</v>
      </c>
      <c r="I349" s="127">
        <v>3.22</v>
      </c>
      <c r="J349" s="127"/>
      <c r="K349" s="144">
        <v>1</v>
      </c>
    </row>
    <row r="350" spans="1:13" ht="16.2" x14ac:dyDescent="0.3">
      <c r="A350" s="151"/>
      <c r="B350" s="80">
        <v>41</v>
      </c>
      <c r="C350" s="1" t="s">
        <v>256</v>
      </c>
      <c r="D350" s="113" t="s">
        <v>501</v>
      </c>
      <c r="E350" s="3">
        <v>20141</v>
      </c>
      <c r="F350" s="3">
        <v>1702</v>
      </c>
      <c r="G350" s="33">
        <v>43647</v>
      </c>
      <c r="H350" s="70">
        <v>6</v>
      </c>
      <c r="I350" s="127"/>
      <c r="J350" s="127"/>
      <c r="K350" s="144"/>
    </row>
    <row r="351" spans="1:13" ht="16.2" x14ac:dyDescent="0.3">
      <c r="A351" s="151"/>
      <c r="B351" s="80">
        <v>41</v>
      </c>
      <c r="C351" s="1" t="s">
        <v>288</v>
      </c>
      <c r="D351" s="113" t="s">
        <v>394</v>
      </c>
      <c r="E351" s="3">
        <v>59715000</v>
      </c>
      <c r="F351" s="3">
        <v>31388</v>
      </c>
      <c r="G351" s="33"/>
      <c r="H351" s="70">
        <v>10</v>
      </c>
      <c r="I351" s="127"/>
      <c r="J351" s="127"/>
      <c r="K351" s="144"/>
    </row>
    <row r="352" spans="1:13" ht="16.2" x14ac:dyDescent="0.3">
      <c r="A352" s="155"/>
      <c r="B352" s="80">
        <v>41</v>
      </c>
      <c r="C352" s="4" t="s">
        <v>37</v>
      </c>
      <c r="D352" s="110" t="s">
        <v>465</v>
      </c>
      <c r="E352" s="3">
        <v>8980</v>
      </c>
      <c r="F352" s="100" t="s">
        <v>257</v>
      </c>
      <c r="G352" s="33"/>
      <c r="H352" s="70">
        <v>40</v>
      </c>
      <c r="I352" s="127"/>
      <c r="J352" s="127"/>
      <c r="K352" s="144"/>
    </row>
    <row r="353" spans="1:13" x14ac:dyDescent="0.3">
      <c r="A353" s="12"/>
      <c r="B353" s="12"/>
      <c r="C353" s="7"/>
      <c r="D353" s="115"/>
      <c r="E353" s="6"/>
      <c r="F353" s="72"/>
      <c r="G353" s="34"/>
      <c r="H353" s="27"/>
      <c r="I353" s="129"/>
      <c r="J353" s="129"/>
      <c r="M353" s="8"/>
    </row>
    <row r="354" spans="1:13" ht="15.75" customHeight="1" x14ac:dyDescent="0.3">
      <c r="A354" s="5" t="s">
        <v>343</v>
      </c>
      <c r="B354" s="5"/>
      <c r="C354" s="5" t="s">
        <v>0</v>
      </c>
      <c r="D354" s="112" t="s">
        <v>524</v>
      </c>
      <c r="E354" s="5" t="s">
        <v>1</v>
      </c>
      <c r="F354" s="5" t="s">
        <v>484</v>
      </c>
      <c r="G354" s="5" t="s">
        <v>2</v>
      </c>
      <c r="H354" s="25" t="s">
        <v>125</v>
      </c>
      <c r="I354" s="128" t="s">
        <v>532</v>
      </c>
      <c r="J354" s="128" t="s">
        <v>533</v>
      </c>
      <c r="K354" s="145" t="s">
        <v>534</v>
      </c>
    </row>
    <row r="355" spans="1:13" ht="16.2" x14ac:dyDescent="0.3">
      <c r="A355" s="148">
        <v>42</v>
      </c>
      <c r="B355" s="75">
        <v>42</v>
      </c>
      <c r="C355" s="1" t="s">
        <v>381</v>
      </c>
      <c r="D355" s="113" t="s">
        <v>411</v>
      </c>
      <c r="E355" s="3">
        <v>329464</v>
      </c>
      <c r="F355" s="3">
        <v>7037983</v>
      </c>
      <c r="G355" s="105">
        <v>44621</v>
      </c>
      <c r="H355" s="70">
        <v>3500</v>
      </c>
      <c r="I355" s="127">
        <v>24.96</v>
      </c>
      <c r="J355" s="127">
        <f>I355*(H355/K355)</f>
        <v>3494.4</v>
      </c>
      <c r="K355" s="144">
        <v>25</v>
      </c>
    </row>
    <row r="356" spans="1:13" ht="16.2" x14ac:dyDescent="0.3">
      <c r="A356" s="149"/>
      <c r="B356" s="85">
        <v>42</v>
      </c>
      <c r="C356" s="4" t="s">
        <v>349</v>
      </c>
      <c r="D356" s="110" t="s">
        <v>412</v>
      </c>
      <c r="E356" s="3">
        <v>305553</v>
      </c>
      <c r="F356" s="3">
        <v>6312607</v>
      </c>
      <c r="G356" s="105">
        <v>44531</v>
      </c>
      <c r="H356" s="70">
        <v>4000</v>
      </c>
      <c r="I356" s="127">
        <v>30</v>
      </c>
      <c r="J356" s="127">
        <f>I356*(H356/K356)</f>
        <v>1200</v>
      </c>
      <c r="K356" s="144">
        <v>100</v>
      </c>
    </row>
    <row r="357" spans="1:13" ht="16.2" x14ac:dyDescent="0.3">
      <c r="A357" s="149"/>
      <c r="B357" s="85">
        <v>42</v>
      </c>
      <c r="C357" s="1" t="s">
        <v>259</v>
      </c>
      <c r="D357" s="113" t="s">
        <v>400</v>
      </c>
      <c r="E357" s="3">
        <v>8881560125</v>
      </c>
      <c r="F357" s="3" t="s">
        <v>260</v>
      </c>
      <c r="G357" s="33"/>
      <c r="H357" s="70">
        <v>200</v>
      </c>
      <c r="I357" s="127"/>
      <c r="J357" s="127"/>
      <c r="K357" s="144"/>
    </row>
    <row r="358" spans="1:13" ht="16.2" x14ac:dyDescent="0.3">
      <c r="A358" s="149"/>
      <c r="B358" s="85">
        <v>42</v>
      </c>
      <c r="C358" s="4" t="s">
        <v>223</v>
      </c>
      <c r="D358" s="110" t="s">
        <v>459</v>
      </c>
      <c r="E358" s="3">
        <v>381423</v>
      </c>
      <c r="F358" s="3">
        <v>7073895</v>
      </c>
      <c r="G358" s="33">
        <v>43862</v>
      </c>
      <c r="H358" s="70">
        <v>400</v>
      </c>
      <c r="I358" s="127">
        <v>126.68</v>
      </c>
      <c r="J358" s="127"/>
      <c r="K358" s="144">
        <v>50</v>
      </c>
    </row>
    <row r="359" spans="1:13" ht="16.2" x14ac:dyDescent="0.3">
      <c r="A359" s="149"/>
      <c r="B359" s="85">
        <v>42</v>
      </c>
      <c r="C359" s="47" t="s">
        <v>191</v>
      </c>
      <c r="D359" s="116" t="s">
        <v>442</v>
      </c>
      <c r="E359" s="3">
        <v>66027640</v>
      </c>
      <c r="F359" s="3">
        <v>201809</v>
      </c>
      <c r="G359" s="105">
        <v>44228</v>
      </c>
      <c r="H359" s="70">
        <v>240</v>
      </c>
      <c r="I359" s="127">
        <v>4.99</v>
      </c>
      <c r="J359" s="127">
        <f>I359*(H359/K359)</f>
        <v>119.76</v>
      </c>
      <c r="K359" s="144">
        <v>10</v>
      </c>
    </row>
    <row r="360" spans="1:13" ht="16.2" x14ac:dyDescent="0.3">
      <c r="A360" s="149"/>
      <c r="B360" s="85">
        <v>42</v>
      </c>
      <c r="C360" s="4" t="s">
        <v>44</v>
      </c>
      <c r="D360" s="110" t="s">
        <v>443</v>
      </c>
      <c r="E360" s="3">
        <v>367281</v>
      </c>
      <c r="F360" s="3" t="s">
        <v>45</v>
      </c>
      <c r="G360" s="33">
        <v>43983</v>
      </c>
      <c r="H360" s="70">
        <v>200</v>
      </c>
      <c r="I360" s="127"/>
      <c r="J360" s="127"/>
      <c r="K360" s="144"/>
    </row>
    <row r="361" spans="1:13" ht="16.2" x14ac:dyDescent="0.3">
      <c r="A361" s="149"/>
      <c r="B361" s="85">
        <v>42</v>
      </c>
      <c r="C361" s="1" t="s">
        <v>261</v>
      </c>
      <c r="D361" s="113" t="s">
        <v>489</v>
      </c>
      <c r="E361" s="3">
        <v>66800279</v>
      </c>
      <c r="F361" s="3">
        <v>201736</v>
      </c>
      <c r="G361" s="33">
        <v>44075</v>
      </c>
      <c r="H361" s="70">
        <v>80</v>
      </c>
      <c r="I361" s="127"/>
      <c r="J361" s="127"/>
      <c r="K361" s="144"/>
    </row>
    <row r="362" spans="1:13" ht="16.2" x14ac:dyDescent="0.3">
      <c r="A362" s="149"/>
      <c r="B362" s="85">
        <v>42</v>
      </c>
      <c r="C362" s="4" t="s">
        <v>348</v>
      </c>
      <c r="D362" s="110" t="s">
        <v>401</v>
      </c>
      <c r="E362" s="3">
        <v>305195</v>
      </c>
      <c r="F362" s="3">
        <v>7139851</v>
      </c>
      <c r="G362" s="105">
        <v>44713</v>
      </c>
      <c r="H362" s="70">
        <v>4000</v>
      </c>
      <c r="I362" s="127">
        <v>11.79</v>
      </c>
      <c r="J362" s="127">
        <f>I362*(H362/K362)</f>
        <v>471.59999999999997</v>
      </c>
      <c r="K362" s="144">
        <v>100</v>
      </c>
    </row>
    <row r="363" spans="1:13" ht="16.2" x14ac:dyDescent="0.3">
      <c r="A363" s="149"/>
      <c r="B363" s="85">
        <v>42</v>
      </c>
      <c r="C363" s="1" t="s">
        <v>95</v>
      </c>
      <c r="D363" s="113" t="s">
        <v>401</v>
      </c>
      <c r="E363" s="3">
        <v>305106</v>
      </c>
      <c r="F363" s="3">
        <v>7058536</v>
      </c>
      <c r="G363" s="105">
        <v>44621</v>
      </c>
      <c r="H363" s="70">
        <v>21000</v>
      </c>
      <c r="I363" s="127">
        <v>29.09</v>
      </c>
      <c r="J363" s="127">
        <f>I363*(H363/K363)</f>
        <v>6108.9</v>
      </c>
      <c r="K363" s="144">
        <v>100</v>
      </c>
    </row>
    <row r="364" spans="1:13" ht="16.2" x14ac:dyDescent="0.3">
      <c r="A364" s="149"/>
      <c r="B364" s="85">
        <v>42</v>
      </c>
      <c r="C364" s="17" t="s">
        <v>351</v>
      </c>
      <c r="D364" s="114" t="s">
        <v>413</v>
      </c>
      <c r="E364" s="3">
        <v>449600</v>
      </c>
      <c r="F364" s="3">
        <v>244095</v>
      </c>
      <c r="G364" s="33">
        <v>43922</v>
      </c>
      <c r="H364" s="70">
        <v>12</v>
      </c>
      <c r="I364" s="127">
        <v>6.61</v>
      </c>
      <c r="J364" s="127"/>
      <c r="K364" s="144">
        <v>1</v>
      </c>
    </row>
    <row r="365" spans="1:13" ht="16.2" x14ac:dyDescent="0.3">
      <c r="A365" s="149"/>
      <c r="B365" s="85">
        <v>42</v>
      </c>
      <c r="C365" s="1" t="s">
        <v>353</v>
      </c>
      <c r="D365" s="113" t="s">
        <v>449</v>
      </c>
      <c r="E365" s="3">
        <v>59430300</v>
      </c>
      <c r="F365" s="3">
        <v>52246</v>
      </c>
      <c r="G365" s="33">
        <v>43862</v>
      </c>
      <c r="H365" s="70">
        <v>36</v>
      </c>
      <c r="I365" s="127"/>
      <c r="J365" s="127"/>
      <c r="K365" s="144"/>
    </row>
    <row r="366" spans="1:13" ht="16.2" x14ac:dyDescent="0.3">
      <c r="A366" s="149"/>
      <c r="B366" s="85">
        <v>42</v>
      </c>
      <c r="C366" s="47" t="s">
        <v>192</v>
      </c>
      <c r="D366" s="116" t="s">
        <v>461</v>
      </c>
      <c r="E366" s="3">
        <v>66020044</v>
      </c>
      <c r="F366" s="3">
        <v>201722</v>
      </c>
      <c r="G366" s="33">
        <v>43952</v>
      </c>
      <c r="H366" s="70">
        <v>160</v>
      </c>
      <c r="I366" s="127"/>
      <c r="J366" s="127"/>
      <c r="K366" s="144"/>
    </row>
    <row r="367" spans="1:13" ht="16.2" x14ac:dyDescent="0.3">
      <c r="A367" s="149"/>
      <c r="B367" s="85">
        <v>42</v>
      </c>
      <c r="C367" s="4" t="s">
        <v>178</v>
      </c>
      <c r="D367" s="116" t="s">
        <v>461</v>
      </c>
      <c r="E367" s="3">
        <v>66020043</v>
      </c>
      <c r="F367" s="3">
        <v>201735</v>
      </c>
      <c r="G367" s="33">
        <v>44044</v>
      </c>
      <c r="H367" s="70">
        <v>560</v>
      </c>
      <c r="I367" s="127"/>
      <c r="J367" s="127"/>
      <c r="K367" s="144"/>
    </row>
    <row r="368" spans="1:13" ht="16.2" x14ac:dyDescent="0.3">
      <c r="A368" s="149"/>
      <c r="B368" s="85">
        <v>42</v>
      </c>
      <c r="C368" s="1" t="s">
        <v>261</v>
      </c>
      <c r="D368" s="113" t="s">
        <v>489</v>
      </c>
      <c r="E368" s="3">
        <v>668002276</v>
      </c>
      <c r="F368" s="3">
        <v>201745</v>
      </c>
      <c r="G368" s="33">
        <v>44136</v>
      </c>
      <c r="H368" s="70">
        <v>120</v>
      </c>
      <c r="I368" s="127"/>
      <c r="J368" s="127"/>
      <c r="K368" s="144"/>
    </row>
    <row r="369" spans="1:13" ht="16.2" x14ac:dyDescent="0.3">
      <c r="A369" s="149"/>
      <c r="B369" s="85">
        <v>42</v>
      </c>
      <c r="C369" s="4" t="s">
        <v>32</v>
      </c>
      <c r="D369" s="110" t="s">
        <v>386</v>
      </c>
      <c r="E369" s="3" t="s">
        <v>33</v>
      </c>
      <c r="F369" s="3" t="s">
        <v>262</v>
      </c>
      <c r="G369" s="105" t="s">
        <v>132</v>
      </c>
      <c r="H369" s="70">
        <v>156</v>
      </c>
      <c r="I369" s="127">
        <v>49.51</v>
      </c>
      <c r="J369" s="127">
        <f>+I369*(H369/K369)</f>
        <v>60.340312499999996</v>
      </c>
      <c r="K369" s="144">
        <v>128</v>
      </c>
    </row>
    <row r="370" spans="1:13" ht="16.2" x14ac:dyDescent="0.3">
      <c r="A370" s="149"/>
      <c r="B370" s="85">
        <v>42</v>
      </c>
      <c r="C370" s="1" t="s">
        <v>263</v>
      </c>
      <c r="D370" s="113" t="s">
        <v>450</v>
      </c>
      <c r="E370" s="3" t="s">
        <v>264</v>
      </c>
      <c r="F370" s="3" t="s">
        <v>265</v>
      </c>
      <c r="G370" s="105">
        <v>44866</v>
      </c>
      <c r="H370" s="70">
        <v>216</v>
      </c>
      <c r="I370" s="127">
        <v>4.93</v>
      </c>
      <c r="J370" s="127">
        <f>I370*(H370/K370)</f>
        <v>59.16</v>
      </c>
      <c r="K370" s="144">
        <v>18</v>
      </c>
    </row>
    <row r="371" spans="1:13" ht="16.2" x14ac:dyDescent="0.3">
      <c r="A371" s="150"/>
      <c r="B371" s="85">
        <v>42</v>
      </c>
      <c r="C371" s="4" t="s">
        <v>266</v>
      </c>
      <c r="D371" s="110" t="s">
        <v>414</v>
      </c>
      <c r="E371" s="3" t="s">
        <v>267</v>
      </c>
      <c r="F371" s="3"/>
      <c r="G371" s="109" t="s">
        <v>132</v>
      </c>
      <c r="H371" s="70">
        <v>390</v>
      </c>
      <c r="I371" s="127">
        <v>125</v>
      </c>
      <c r="J371" s="127">
        <f>I371*(H371/K371)</f>
        <v>1625</v>
      </c>
      <c r="K371" s="144">
        <v>30</v>
      </c>
    </row>
    <row r="372" spans="1:13" x14ac:dyDescent="0.3">
      <c r="A372" s="12"/>
      <c r="B372" s="12"/>
      <c r="C372" s="7"/>
      <c r="D372" s="115"/>
      <c r="E372" s="6"/>
      <c r="F372" s="72"/>
      <c r="G372" s="34"/>
      <c r="H372" s="27"/>
      <c r="I372" s="129"/>
      <c r="J372" s="129"/>
      <c r="M372" s="8"/>
    </row>
    <row r="373" spans="1:13" ht="15.75" customHeight="1" x14ac:dyDescent="0.3">
      <c r="A373" s="5" t="s">
        <v>343</v>
      </c>
      <c r="B373" s="5"/>
      <c r="C373" s="5" t="s">
        <v>0</v>
      </c>
      <c r="D373" s="112" t="s">
        <v>524</v>
      </c>
      <c r="E373" s="5" t="s">
        <v>1</v>
      </c>
      <c r="F373" s="5" t="s">
        <v>484</v>
      </c>
      <c r="G373" s="5" t="s">
        <v>2</v>
      </c>
      <c r="H373" s="25" t="s">
        <v>125</v>
      </c>
      <c r="I373" s="128" t="s">
        <v>532</v>
      </c>
      <c r="J373" s="128" t="s">
        <v>533</v>
      </c>
      <c r="K373" s="145" t="s">
        <v>534</v>
      </c>
    </row>
    <row r="374" spans="1:13" ht="16.2" x14ac:dyDescent="0.3">
      <c r="A374" s="154">
        <v>43</v>
      </c>
      <c r="B374" s="86">
        <v>43</v>
      </c>
      <c r="C374" s="4" t="s">
        <v>27</v>
      </c>
      <c r="D374" s="110" t="s">
        <v>382</v>
      </c>
      <c r="E374" s="3" t="s">
        <v>28</v>
      </c>
      <c r="F374" s="3" t="s">
        <v>242</v>
      </c>
      <c r="G374" s="105" t="s">
        <v>132</v>
      </c>
      <c r="H374" s="70">
        <f>1056+352</f>
        <v>1408</v>
      </c>
      <c r="I374" s="127">
        <v>7.02</v>
      </c>
      <c r="J374" s="127">
        <f t="shared" ref="J374:J384" si="8">I374*(H374/K374)</f>
        <v>449.28</v>
      </c>
      <c r="K374" s="144">
        <v>22</v>
      </c>
    </row>
    <row r="375" spans="1:13" ht="16.2" x14ac:dyDescent="0.3">
      <c r="A375" s="151"/>
      <c r="B375" s="80">
        <v>43</v>
      </c>
      <c r="C375" s="4" t="s">
        <v>24</v>
      </c>
      <c r="D375" s="110" t="s">
        <v>387</v>
      </c>
      <c r="E375" s="3" t="s">
        <v>25</v>
      </c>
      <c r="F375" s="3" t="s">
        <v>268</v>
      </c>
      <c r="G375" s="105" t="s">
        <v>132</v>
      </c>
      <c r="H375" s="70">
        <v>576</v>
      </c>
      <c r="I375" s="127">
        <v>48.92</v>
      </c>
      <c r="J375" s="127">
        <f t="shared" si="8"/>
        <v>146.76</v>
      </c>
      <c r="K375" s="144">
        <v>192</v>
      </c>
    </row>
    <row r="376" spans="1:13" ht="16.2" x14ac:dyDescent="0.3">
      <c r="A376" s="151"/>
      <c r="B376" s="80">
        <v>43</v>
      </c>
      <c r="C376" s="4" t="s">
        <v>21</v>
      </c>
      <c r="D376" s="110" t="s">
        <v>388</v>
      </c>
      <c r="E376" s="3" t="s">
        <v>22</v>
      </c>
      <c r="F376" s="3" t="s">
        <v>269</v>
      </c>
      <c r="G376" s="105" t="s">
        <v>132</v>
      </c>
      <c r="H376" s="70">
        <v>544</v>
      </c>
      <c r="I376" s="127">
        <v>48.95</v>
      </c>
      <c r="J376" s="127">
        <f t="shared" si="8"/>
        <v>97.9</v>
      </c>
      <c r="K376" s="144">
        <v>272</v>
      </c>
    </row>
    <row r="377" spans="1:13" ht="16.2" x14ac:dyDescent="0.3">
      <c r="A377" s="151"/>
      <c r="B377" s="80">
        <v>43</v>
      </c>
      <c r="C377" s="4" t="s">
        <v>85</v>
      </c>
      <c r="D377" s="110" t="s">
        <v>385</v>
      </c>
      <c r="E377" s="3" t="s">
        <v>86</v>
      </c>
      <c r="F377" s="3" t="s">
        <v>245</v>
      </c>
      <c r="G377" s="105" t="s">
        <v>132</v>
      </c>
      <c r="H377" s="70">
        <v>448</v>
      </c>
      <c r="I377" s="127">
        <v>48.95</v>
      </c>
      <c r="J377" s="127">
        <f t="shared" si="8"/>
        <v>97.9</v>
      </c>
      <c r="K377" s="144">
        <v>224</v>
      </c>
    </row>
    <row r="378" spans="1:13" ht="16.2" x14ac:dyDescent="0.3">
      <c r="A378" s="151"/>
      <c r="B378" s="80">
        <v>43</v>
      </c>
      <c r="C378" s="4" t="s">
        <v>32</v>
      </c>
      <c r="D378" s="110" t="s">
        <v>386</v>
      </c>
      <c r="E378" s="3" t="s">
        <v>33</v>
      </c>
      <c r="F378" s="3" t="s">
        <v>262</v>
      </c>
      <c r="G378" s="105" t="s">
        <v>132</v>
      </c>
      <c r="H378" s="70">
        <v>512</v>
      </c>
      <c r="I378" s="127">
        <v>49.51</v>
      </c>
      <c r="J378" s="127">
        <f t="shared" si="8"/>
        <v>198.04</v>
      </c>
      <c r="K378" s="144">
        <v>128</v>
      </c>
    </row>
    <row r="379" spans="1:13" ht="16.2" x14ac:dyDescent="0.3">
      <c r="A379" s="151"/>
      <c r="B379" s="80">
        <v>43</v>
      </c>
      <c r="C379" s="4" t="s">
        <v>362</v>
      </c>
      <c r="D379" s="110" t="s">
        <v>383</v>
      </c>
      <c r="E379" s="3" t="s">
        <v>87</v>
      </c>
      <c r="F379" s="3" t="s">
        <v>243</v>
      </c>
      <c r="G379" s="105" t="s">
        <v>132</v>
      </c>
      <c r="H379" s="70">
        <f>864+432</f>
        <v>1296</v>
      </c>
      <c r="I379" s="127">
        <v>42.9</v>
      </c>
      <c r="J379" s="127">
        <f t="shared" si="8"/>
        <v>386.09999999999997</v>
      </c>
      <c r="K379" s="144">
        <v>144</v>
      </c>
    </row>
    <row r="380" spans="1:13" ht="16.2" x14ac:dyDescent="0.3">
      <c r="A380" s="151"/>
      <c r="B380" s="80">
        <v>43</v>
      </c>
      <c r="C380" s="4" t="s">
        <v>377</v>
      </c>
      <c r="D380" s="110" t="s">
        <v>375</v>
      </c>
      <c r="E380" s="3">
        <v>309606</v>
      </c>
      <c r="F380" s="3">
        <v>6277536</v>
      </c>
      <c r="G380" s="105">
        <v>44440</v>
      </c>
      <c r="H380" s="70">
        <v>1600</v>
      </c>
      <c r="I380" s="127">
        <v>17.739999999999998</v>
      </c>
      <c r="J380" s="127">
        <f t="shared" si="8"/>
        <v>283.83999999999997</v>
      </c>
      <c r="K380" s="144">
        <v>100</v>
      </c>
    </row>
    <row r="381" spans="1:13" ht="16.2" x14ac:dyDescent="0.3">
      <c r="A381" s="151"/>
      <c r="B381" s="80">
        <v>43</v>
      </c>
      <c r="C381" s="23" t="s">
        <v>88</v>
      </c>
      <c r="D381" s="118" t="s">
        <v>389</v>
      </c>
      <c r="E381" s="3">
        <v>2600</v>
      </c>
      <c r="F381" s="3">
        <v>7010</v>
      </c>
      <c r="G381" s="109" t="s">
        <v>132</v>
      </c>
      <c r="H381" s="70">
        <v>4000</v>
      </c>
      <c r="I381" s="127">
        <v>21.2</v>
      </c>
      <c r="J381" s="127">
        <f t="shared" si="8"/>
        <v>42.4</v>
      </c>
      <c r="K381" s="144">
        <v>2000</v>
      </c>
    </row>
    <row r="382" spans="1:13" ht="16.2" x14ac:dyDescent="0.3">
      <c r="A382" s="151"/>
      <c r="B382" s="80">
        <v>43</v>
      </c>
      <c r="C382" s="4" t="s">
        <v>270</v>
      </c>
      <c r="D382" s="114" t="s">
        <v>415</v>
      </c>
      <c r="E382" s="3" t="s">
        <v>271</v>
      </c>
      <c r="F382" s="3" t="s">
        <v>272</v>
      </c>
      <c r="G382" s="105">
        <v>44317</v>
      </c>
      <c r="H382" s="70">
        <v>100</v>
      </c>
      <c r="I382" s="127">
        <v>111.09</v>
      </c>
      <c r="J382" s="127">
        <f t="shared" si="8"/>
        <v>1110.9000000000001</v>
      </c>
      <c r="K382" s="144">
        <v>10</v>
      </c>
    </row>
    <row r="383" spans="1:13" ht="16.2" x14ac:dyDescent="0.3">
      <c r="A383" s="151"/>
      <c r="B383" s="80">
        <v>43</v>
      </c>
      <c r="C383" s="4" t="s">
        <v>270</v>
      </c>
      <c r="D383" s="114" t="s">
        <v>415</v>
      </c>
      <c r="E383" s="3" t="s">
        <v>202</v>
      </c>
      <c r="F383" s="3" t="s">
        <v>273</v>
      </c>
      <c r="G383" s="105">
        <v>44317</v>
      </c>
      <c r="H383" s="70">
        <v>100</v>
      </c>
      <c r="I383" s="127">
        <v>4.0599999999999996</v>
      </c>
      <c r="J383" s="127">
        <f t="shared" si="8"/>
        <v>405.99999999999994</v>
      </c>
      <c r="K383" s="144">
        <v>1</v>
      </c>
    </row>
    <row r="384" spans="1:13" ht="16.2" x14ac:dyDescent="0.3">
      <c r="A384" s="151"/>
      <c r="B384" s="80">
        <v>43</v>
      </c>
      <c r="C384" s="4" t="s">
        <v>270</v>
      </c>
      <c r="D384" s="114" t="s">
        <v>415</v>
      </c>
      <c r="E384" s="3" t="s">
        <v>274</v>
      </c>
      <c r="F384" s="3" t="s">
        <v>273</v>
      </c>
      <c r="G384" s="105">
        <v>44256</v>
      </c>
      <c r="H384" s="70">
        <v>100</v>
      </c>
      <c r="I384" s="127">
        <v>3.69</v>
      </c>
      <c r="J384" s="127">
        <f t="shared" si="8"/>
        <v>369</v>
      </c>
      <c r="K384" s="144">
        <v>1</v>
      </c>
    </row>
    <row r="385" spans="1:13" ht="16.2" x14ac:dyDescent="0.3">
      <c r="A385" s="151"/>
      <c r="B385" s="80">
        <v>43</v>
      </c>
      <c r="C385" s="4" t="s">
        <v>370</v>
      </c>
      <c r="D385" s="114" t="s">
        <v>416</v>
      </c>
      <c r="E385" s="3">
        <v>8888492041</v>
      </c>
      <c r="F385" s="3" t="s">
        <v>275</v>
      </c>
      <c r="G385" s="33"/>
      <c r="H385" s="70">
        <v>100</v>
      </c>
      <c r="I385" s="127"/>
      <c r="J385" s="127"/>
      <c r="K385" s="144"/>
    </row>
    <row r="386" spans="1:13" ht="16.2" x14ac:dyDescent="0.3">
      <c r="A386" s="155"/>
      <c r="B386" s="80">
        <v>43</v>
      </c>
      <c r="C386" s="4" t="s">
        <v>270</v>
      </c>
      <c r="D386" s="114" t="s">
        <v>415</v>
      </c>
      <c r="E386" s="3" t="s">
        <v>274</v>
      </c>
      <c r="F386" s="100" t="s">
        <v>276</v>
      </c>
      <c r="G386" s="105">
        <v>44256</v>
      </c>
      <c r="H386" s="70">
        <v>100</v>
      </c>
      <c r="I386" s="127">
        <v>3.69</v>
      </c>
      <c r="J386" s="127">
        <f>I386*(H386/K386)</f>
        <v>369</v>
      </c>
      <c r="K386" s="144">
        <v>1</v>
      </c>
    </row>
    <row r="387" spans="1:13" x14ac:dyDescent="0.3">
      <c r="A387" s="12"/>
      <c r="B387" s="12"/>
      <c r="C387" s="7"/>
      <c r="D387" s="115"/>
      <c r="E387" s="6"/>
      <c r="F387" s="72"/>
      <c r="G387" s="34"/>
      <c r="H387" s="27"/>
      <c r="I387" s="129"/>
      <c r="J387" s="129"/>
      <c r="M387" s="8"/>
    </row>
    <row r="388" spans="1:13" ht="15.75" customHeight="1" x14ac:dyDescent="0.3">
      <c r="A388" s="5" t="s">
        <v>343</v>
      </c>
      <c r="B388" s="5"/>
      <c r="C388" s="5" t="s">
        <v>0</v>
      </c>
      <c r="D388" s="112" t="s">
        <v>524</v>
      </c>
      <c r="E388" s="5" t="s">
        <v>1</v>
      </c>
      <c r="F388" s="5" t="s">
        <v>484</v>
      </c>
      <c r="G388" s="5" t="s">
        <v>2</v>
      </c>
      <c r="H388" s="25" t="s">
        <v>125</v>
      </c>
      <c r="I388" s="128" t="s">
        <v>532</v>
      </c>
      <c r="J388" s="128" t="s">
        <v>533</v>
      </c>
      <c r="K388" s="145" t="s">
        <v>534</v>
      </c>
    </row>
    <row r="389" spans="1:13" ht="15" customHeight="1" x14ac:dyDescent="0.3">
      <c r="A389" s="148">
        <v>44</v>
      </c>
      <c r="B389" s="75">
        <v>44</v>
      </c>
      <c r="C389" s="4" t="s">
        <v>35</v>
      </c>
      <c r="D389" s="110" t="s">
        <v>409</v>
      </c>
      <c r="E389" s="3">
        <v>6818</v>
      </c>
      <c r="F389" s="100" t="s">
        <v>277</v>
      </c>
      <c r="G389" s="109" t="s">
        <v>132</v>
      </c>
      <c r="H389" s="70">
        <v>216000</v>
      </c>
      <c r="I389" s="127">
        <v>2.29</v>
      </c>
      <c r="J389" s="127">
        <f>I389*(H389/K389)</f>
        <v>2473.1999999999998</v>
      </c>
      <c r="K389" s="144">
        <v>200</v>
      </c>
      <c r="L389" t="s">
        <v>530</v>
      </c>
    </row>
    <row r="390" spans="1:13" ht="16.2" x14ac:dyDescent="0.3">
      <c r="A390" s="149"/>
      <c r="B390" s="85">
        <v>44</v>
      </c>
      <c r="C390" s="4" t="s">
        <v>278</v>
      </c>
      <c r="D390" s="110" t="s">
        <v>451</v>
      </c>
      <c r="E390" s="3">
        <v>773656</v>
      </c>
      <c r="F390" s="3">
        <v>180400060</v>
      </c>
      <c r="G390" s="105">
        <v>44197</v>
      </c>
      <c r="H390" s="70">
        <v>240</v>
      </c>
      <c r="I390" s="127">
        <v>115.58</v>
      </c>
      <c r="J390" s="127">
        <f>I390*(H390/K390)</f>
        <v>924.64</v>
      </c>
      <c r="K390" s="144">
        <v>30</v>
      </c>
    </row>
    <row r="391" spans="1:13" ht="17.25" customHeight="1" x14ac:dyDescent="0.3">
      <c r="A391" s="149"/>
      <c r="B391" s="85">
        <v>44</v>
      </c>
      <c r="C391" s="17" t="s">
        <v>144</v>
      </c>
      <c r="D391" s="114" t="s">
        <v>456</v>
      </c>
      <c r="E391" s="3">
        <v>7133</v>
      </c>
      <c r="F391" s="100" t="s">
        <v>279</v>
      </c>
      <c r="G391" s="105">
        <v>44317</v>
      </c>
      <c r="H391" s="70">
        <v>1800</v>
      </c>
      <c r="I391" s="127">
        <v>29.39</v>
      </c>
      <c r="J391" s="127">
        <f>I391*(H391/K391)</f>
        <v>529.02</v>
      </c>
      <c r="K391" s="144">
        <v>100</v>
      </c>
    </row>
    <row r="392" spans="1:13" ht="17.25" customHeight="1" x14ac:dyDescent="0.3">
      <c r="A392" s="149"/>
      <c r="B392" s="85">
        <v>44</v>
      </c>
      <c r="C392" s="17" t="s">
        <v>354</v>
      </c>
      <c r="D392" s="114" t="s">
        <v>444</v>
      </c>
      <c r="E392" s="3">
        <v>59430400</v>
      </c>
      <c r="F392" s="3">
        <v>52836</v>
      </c>
      <c r="G392" s="105">
        <v>44197</v>
      </c>
      <c r="H392" s="70">
        <v>120</v>
      </c>
      <c r="I392" s="127">
        <v>3.22</v>
      </c>
      <c r="J392" s="127">
        <f>I392*(H392/K392)</f>
        <v>386.40000000000003</v>
      </c>
      <c r="K392" s="144">
        <v>1</v>
      </c>
    </row>
    <row r="393" spans="1:13" ht="17.25" customHeight="1" x14ac:dyDescent="0.3">
      <c r="A393" s="149"/>
      <c r="B393" s="85">
        <v>44</v>
      </c>
      <c r="C393" s="17" t="s">
        <v>361</v>
      </c>
      <c r="D393" s="114" t="s">
        <v>418</v>
      </c>
      <c r="E393" s="3">
        <v>59433400</v>
      </c>
      <c r="F393" s="3">
        <v>266313</v>
      </c>
      <c r="G393" s="33">
        <v>43831</v>
      </c>
      <c r="H393" s="70">
        <v>24</v>
      </c>
      <c r="I393" s="127"/>
      <c r="J393" s="127"/>
      <c r="K393" s="144"/>
    </row>
    <row r="394" spans="1:13" ht="17.25" customHeight="1" x14ac:dyDescent="0.3">
      <c r="A394" s="149"/>
      <c r="B394" s="85">
        <v>44</v>
      </c>
      <c r="C394" s="4" t="s">
        <v>280</v>
      </c>
      <c r="D394" s="110" t="s">
        <v>452</v>
      </c>
      <c r="E394" s="3">
        <v>8884433301</v>
      </c>
      <c r="F394" s="3">
        <v>8030901</v>
      </c>
      <c r="G394" s="33">
        <v>43862</v>
      </c>
      <c r="H394" s="70">
        <v>400</v>
      </c>
      <c r="I394" s="127"/>
      <c r="J394" s="127"/>
      <c r="K394" s="144"/>
    </row>
    <row r="395" spans="1:13" ht="17.25" customHeight="1" x14ac:dyDescent="0.3">
      <c r="A395" s="149"/>
      <c r="B395" s="85">
        <v>44</v>
      </c>
      <c r="C395" s="4" t="s">
        <v>30</v>
      </c>
      <c r="D395" s="110" t="s">
        <v>417</v>
      </c>
      <c r="E395" s="3">
        <v>9891</v>
      </c>
      <c r="F395" s="3" t="s">
        <v>281</v>
      </c>
      <c r="G395" s="33">
        <v>44105</v>
      </c>
      <c r="H395" s="70">
        <v>10800</v>
      </c>
      <c r="I395" s="127"/>
      <c r="J395" s="127"/>
      <c r="K395" s="144"/>
    </row>
    <row r="396" spans="1:13" ht="32.4" customHeight="1" x14ac:dyDescent="0.3">
      <c r="A396" s="149"/>
      <c r="B396" s="85">
        <v>44</v>
      </c>
      <c r="C396" s="4" t="s">
        <v>540</v>
      </c>
      <c r="D396" s="110" t="s">
        <v>453</v>
      </c>
      <c r="E396" s="3">
        <v>7631</v>
      </c>
      <c r="F396" s="3" t="s">
        <v>247</v>
      </c>
      <c r="G396" s="105">
        <v>44835</v>
      </c>
      <c r="H396" s="70">
        <v>144</v>
      </c>
      <c r="I396" s="127">
        <v>2.89</v>
      </c>
      <c r="J396" s="127">
        <f>I396*(H396/K396)</f>
        <v>416.16</v>
      </c>
      <c r="K396" s="144">
        <v>1</v>
      </c>
    </row>
    <row r="397" spans="1:13" ht="17.25" customHeight="1" x14ac:dyDescent="0.3">
      <c r="A397" s="149"/>
      <c r="B397" s="85">
        <v>44</v>
      </c>
      <c r="C397" s="1" t="s">
        <v>353</v>
      </c>
      <c r="D397" s="113" t="s">
        <v>449</v>
      </c>
      <c r="E397" s="3">
        <v>59430300</v>
      </c>
      <c r="F397" s="3">
        <v>52246</v>
      </c>
      <c r="G397" s="33">
        <v>43862</v>
      </c>
      <c r="H397" s="70">
        <v>48</v>
      </c>
      <c r="I397" s="127"/>
      <c r="J397" s="127"/>
      <c r="K397" s="144"/>
    </row>
    <row r="398" spans="1:13" ht="16.2" x14ac:dyDescent="0.3">
      <c r="A398" s="150"/>
      <c r="B398" s="85">
        <v>44</v>
      </c>
      <c r="C398" s="17" t="s">
        <v>150</v>
      </c>
      <c r="D398" s="110" t="s">
        <v>409</v>
      </c>
      <c r="E398" s="3">
        <v>5750</v>
      </c>
      <c r="F398" s="3" t="s">
        <v>79</v>
      </c>
      <c r="G398" s="109" t="s">
        <v>132</v>
      </c>
      <c r="H398" s="70">
        <v>4000</v>
      </c>
      <c r="I398" s="127">
        <v>3.95</v>
      </c>
      <c r="J398" s="127">
        <f>I398*(H398/K398)</f>
        <v>79</v>
      </c>
      <c r="K398" s="144">
        <v>200</v>
      </c>
    </row>
    <row r="399" spans="1:13" x14ac:dyDescent="0.3">
      <c r="A399" s="12"/>
      <c r="B399" s="12"/>
      <c r="C399" s="13"/>
      <c r="D399" s="119"/>
      <c r="E399" s="14"/>
      <c r="F399" s="15"/>
      <c r="G399" s="14"/>
      <c r="H399" s="28"/>
      <c r="I399" s="132"/>
      <c r="J399" s="132"/>
      <c r="M399" s="8"/>
    </row>
    <row r="400" spans="1:13" ht="15.75" customHeight="1" x14ac:dyDescent="0.3">
      <c r="A400" s="5" t="s">
        <v>343</v>
      </c>
      <c r="B400" s="5"/>
      <c r="C400" s="5" t="s">
        <v>0</v>
      </c>
      <c r="D400" s="112" t="s">
        <v>524</v>
      </c>
      <c r="E400" s="5" t="s">
        <v>1</v>
      </c>
      <c r="F400" s="5" t="s">
        <v>484</v>
      </c>
      <c r="G400" s="5" t="s">
        <v>2</v>
      </c>
      <c r="H400" s="25" t="s">
        <v>125</v>
      </c>
      <c r="I400" s="128" t="s">
        <v>532</v>
      </c>
      <c r="J400" s="128" t="s">
        <v>533</v>
      </c>
      <c r="K400" s="145" t="s">
        <v>534</v>
      </c>
    </row>
    <row r="401" spans="1:13" ht="16.2" x14ac:dyDescent="0.3">
      <c r="A401" s="151">
        <v>45</v>
      </c>
      <c r="B401" s="87">
        <v>45</v>
      </c>
      <c r="C401" s="23" t="s">
        <v>88</v>
      </c>
      <c r="D401" s="118" t="s">
        <v>389</v>
      </c>
      <c r="E401" s="3">
        <v>2600</v>
      </c>
      <c r="F401" s="3">
        <v>7012</v>
      </c>
      <c r="G401" s="109" t="s">
        <v>132</v>
      </c>
      <c r="H401" s="70">
        <v>160000</v>
      </c>
      <c r="I401" s="127">
        <v>21.2</v>
      </c>
      <c r="J401" s="127">
        <f>I401*(H401/K401)</f>
        <v>1696</v>
      </c>
      <c r="K401" s="144">
        <v>2000</v>
      </c>
    </row>
    <row r="402" spans="1:13" ht="16.2" x14ac:dyDescent="0.3">
      <c r="A402" s="151"/>
      <c r="B402" s="80">
        <v>45</v>
      </c>
      <c r="C402" s="4" t="s">
        <v>350</v>
      </c>
      <c r="D402" s="110" t="s">
        <v>420</v>
      </c>
      <c r="E402" s="3">
        <v>381433</v>
      </c>
      <c r="F402" s="3">
        <v>7261884</v>
      </c>
      <c r="G402" s="33">
        <v>44044</v>
      </c>
      <c r="H402" s="70">
        <v>200</v>
      </c>
      <c r="I402" s="127"/>
      <c r="J402" s="127"/>
      <c r="K402" s="144"/>
    </row>
    <row r="403" spans="1:13" ht="16.2" x14ac:dyDescent="0.3">
      <c r="A403" s="151"/>
      <c r="B403" s="80">
        <v>45</v>
      </c>
      <c r="C403" s="4" t="s">
        <v>350</v>
      </c>
      <c r="D403" s="110" t="s">
        <v>420</v>
      </c>
      <c r="E403" s="3">
        <v>381412</v>
      </c>
      <c r="F403" s="3">
        <v>7317786</v>
      </c>
      <c r="G403" s="33">
        <v>44105</v>
      </c>
      <c r="H403" s="70">
        <v>200</v>
      </c>
      <c r="I403" s="127"/>
      <c r="J403" s="127"/>
      <c r="K403" s="144"/>
    </row>
    <row r="404" spans="1:13" ht="16.2" x14ac:dyDescent="0.3">
      <c r="A404" s="151"/>
      <c r="B404" s="80">
        <v>45</v>
      </c>
      <c r="C404" s="4" t="s">
        <v>350</v>
      </c>
      <c r="D404" s="110" t="s">
        <v>420</v>
      </c>
      <c r="E404" s="3">
        <v>381533</v>
      </c>
      <c r="F404" s="3">
        <v>7255972</v>
      </c>
      <c r="G404" s="33">
        <v>44044</v>
      </c>
      <c r="H404" s="70">
        <v>600</v>
      </c>
      <c r="I404" s="127"/>
      <c r="J404" s="127"/>
      <c r="K404" s="144"/>
    </row>
    <row r="405" spans="1:13" ht="16.2" x14ac:dyDescent="0.3">
      <c r="A405" s="151"/>
      <c r="B405" s="80">
        <v>45</v>
      </c>
      <c r="C405" s="4" t="s">
        <v>282</v>
      </c>
      <c r="D405" s="110" t="s">
        <v>503</v>
      </c>
      <c r="E405" s="3" t="s">
        <v>283</v>
      </c>
      <c r="F405" s="3" t="s">
        <v>284</v>
      </c>
      <c r="G405" s="33"/>
      <c r="H405" s="70">
        <v>600</v>
      </c>
      <c r="I405" s="127"/>
      <c r="J405" s="127"/>
      <c r="K405" s="144"/>
    </row>
    <row r="406" spans="1:13" ht="16.2" x14ac:dyDescent="0.3">
      <c r="A406" s="151"/>
      <c r="B406" s="80">
        <v>45</v>
      </c>
      <c r="C406" s="4" t="s">
        <v>95</v>
      </c>
      <c r="D406" s="113" t="s">
        <v>401</v>
      </c>
      <c r="E406" s="3">
        <v>305122</v>
      </c>
      <c r="F406" s="3">
        <v>6207975</v>
      </c>
      <c r="G406" s="105">
        <v>44440</v>
      </c>
      <c r="H406" s="70">
        <v>4000</v>
      </c>
      <c r="I406" s="127">
        <v>7.95</v>
      </c>
      <c r="J406" s="127">
        <f t="shared" ref="J406:J411" si="9">I406*(H406/K406)</f>
        <v>318</v>
      </c>
      <c r="K406" s="144">
        <v>100</v>
      </c>
    </row>
    <row r="407" spans="1:13" ht="16.2" x14ac:dyDescent="0.3">
      <c r="A407" s="151"/>
      <c r="B407" s="80">
        <v>45</v>
      </c>
      <c r="C407" s="1" t="s">
        <v>95</v>
      </c>
      <c r="D407" s="113" t="s">
        <v>401</v>
      </c>
      <c r="E407" s="3">
        <v>305106</v>
      </c>
      <c r="F407" s="3">
        <v>7111776</v>
      </c>
      <c r="G407" s="105">
        <v>44682</v>
      </c>
      <c r="H407" s="70">
        <v>6000</v>
      </c>
      <c r="I407" s="127">
        <v>29.09</v>
      </c>
      <c r="J407" s="127">
        <f t="shared" si="9"/>
        <v>1745.4</v>
      </c>
      <c r="K407" s="144">
        <v>100</v>
      </c>
    </row>
    <row r="408" spans="1:13" ht="16.2" x14ac:dyDescent="0.3">
      <c r="A408" s="151"/>
      <c r="B408" s="80">
        <v>45</v>
      </c>
      <c r="C408" s="4" t="s">
        <v>348</v>
      </c>
      <c r="D408" s="113" t="s">
        <v>401</v>
      </c>
      <c r="E408" s="3">
        <v>305195</v>
      </c>
      <c r="F408" s="3">
        <v>7139851</v>
      </c>
      <c r="G408" s="105">
        <v>44713</v>
      </c>
      <c r="H408" s="70">
        <v>5000</v>
      </c>
      <c r="I408" s="127">
        <v>11.79</v>
      </c>
      <c r="J408" s="127">
        <f t="shared" si="9"/>
        <v>589.5</v>
      </c>
      <c r="K408" s="144">
        <v>100</v>
      </c>
    </row>
    <row r="409" spans="1:13" ht="16.2" x14ac:dyDescent="0.3">
      <c r="A409" s="151"/>
      <c r="B409" s="80">
        <v>45</v>
      </c>
      <c r="C409" s="4" t="s">
        <v>95</v>
      </c>
      <c r="D409" s="113" t="s">
        <v>401</v>
      </c>
      <c r="E409" s="3">
        <v>305197</v>
      </c>
      <c r="F409" s="3">
        <v>6298726</v>
      </c>
      <c r="G409" s="105">
        <v>44531</v>
      </c>
      <c r="H409" s="70">
        <v>1000</v>
      </c>
      <c r="I409" s="127">
        <v>14.95</v>
      </c>
      <c r="J409" s="127">
        <f t="shared" si="9"/>
        <v>149.5</v>
      </c>
      <c r="K409" s="144">
        <v>100</v>
      </c>
    </row>
    <row r="410" spans="1:13" ht="16.2" x14ac:dyDescent="0.3">
      <c r="A410" s="151"/>
      <c r="B410" s="80">
        <v>45</v>
      </c>
      <c r="C410" s="4" t="s">
        <v>349</v>
      </c>
      <c r="D410" s="110" t="s">
        <v>419</v>
      </c>
      <c r="E410" s="3">
        <v>305553</v>
      </c>
      <c r="F410" s="3">
        <v>6110712</v>
      </c>
      <c r="G410" s="105">
        <v>44317</v>
      </c>
      <c r="H410" s="70">
        <v>500</v>
      </c>
      <c r="I410" s="127">
        <v>30</v>
      </c>
      <c r="J410" s="127">
        <f t="shared" si="9"/>
        <v>150</v>
      </c>
      <c r="K410" s="144">
        <v>100</v>
      </c>
    </row>
    <row r="411" spans="1:13" ht="16.2" x14ac:dyDescent="0.3">
      <c r="A411" s="151"/>
      <c r="B411" s="80">
        <v>45</v>
      </c>
      <c r="C411" s="4" t="s">
        <v>266</v>
      </c>
      <c r="D411" s="110" t="s">
        <v>414</v>
      </c>
      <c r="E411" s="3" t="s">
        <v>185</v>
      </c>
      <c r="F411" s="3"/>
      <c r="G411" s="109" t="s">
        <v>132</v>
      </c>
      <c r="H411" s="70">
        <v>180</v>
      </c>
      <c r="I411" s="127">
        <v>5.5</v>
      </c>
      <c r="J411" s="127">
        <f t="shared" si="9"/>
        <v>990</v>
      </c>
      <c r="K411" s="144">
        <v>1</v>
      </c>
    </row>
    <row r="412" spans="1:13" x14ac:dyDescent="0.3">
      <c r="A412" s="73"/>
      <c r="B412" s="12"/>
      <c r="C412" s="13"/>
      <c r="D412" s="119"/>
      <c r="E412" s="14"/>
      <c r="F412" s="20"/>
      <c r="G412" s="14"/>
      <c r="H412" s="28"/>
      <c r="I412" s="132"/>
      <c r="J412" s="132"/>
      <c r="M412" s="8"/>
    </row>
    <row r="413" spans="1:13" ht="15.75" customHeight="1" x14ac:dyDescent="0.3">
      <c r="A413" s="5" t="s">
        <v>343</v>
      </c>
      <c r="B413" s="5"/>
      <c r="C413" s="5" t="s">
        <v>0</v>
      </c>
      <c r="D413" s="112" t="s">
        <v>524</v>
      </c>
      <c r="E413" s="5" t="s">
        <v>1</v>
      </c>
      <c r="F413" s="5" t="s">
        <v>484</v>
      </c>
      <c r="G413" s="5" t="s">
        <v>2</v>
      </c>
      <c r="H413" s="25" t="s">
        <v>125</v>
      </c>
      <c r="I413" s="128" t="s">
        <v>532</v>
      </c>
      <c r="J413" s="128" t="s">
        <v>533</v>
      </c>
      <c r="K413" s="145" t="s">
        <v>534</v>
      </c>
    </row>
    <row r="414" spans="1:13" x14ac:dyDescent="0.3">
      <c r="A414" s="157">
        <v>46</v>
      </c>
      <c r="B414" s="81">
        <v>46</v>
      </c>
      <c r="C414" s="17" t="s">
        <v>347</v>
      </c>
      <c r="D414" s="113" t="s">
        <v>519</v>
      </c>
      <c r="E414" s="18">
        <v>104400</v>
      </c>
      <c r="F414" s="99" t="s">
        <v>138</v>
      </c>
      <c r="G414" s="39">
        <v>43132</v>
      </c>
      <c r="H414" s="30">
        <v>20</v>
      </c>
      <c r="I414" s="139"/>
      <c r="J414" s="139"/>
      <c r="K414" s="144"/>
    </row>
    <row r="415" spans="1:13" x14ac:dyDescent="0.3">
      <c r="A415" s="158"/>
      <c r="B415" s="95">
        <v>46</v>
      </c>
      <c r="C415" s="17" t="s">
        <v>139</v>
      </c>
      <c r="D415" s="17" t="s">
        <v>139</v>
      </c>
      <c r="E415" s="18">
        <v>41382</v>
      </c>
      <c r="F415" s="99" t="s">
        <v>140</v>
      </c>
      <c r="G415" s="39">
        <v>43040</v>
      </c>
      <c r="H415" s="30">
        <v>256</v>
      </c>
      <c r="I415" s="139"/>
      <c r="J415" s="139"/>
      <c r="K415" s="144"/>
    </row>
    <row r="416" spans="1:13" x14ac:dyDescent="0.3">
      <c r="A416" s="158"/>
      <c r="B416" s="95">
        <v>46</v>
      </c>
      <c r="C416" s="17" t="s">
        <v>126</v>
      </c>
      <c r="D416" s="114" t="s">
        <v>462</v>
      </c>
      <c r="E416" s="18">
        <v>66027643</v>
      </c>
      <c r="F416" s="99">
        <v>201635</v>
      </c>
      <c r="G416" s="39">
        <v>43678</v>
      </c>
      <c r="H416" s="30">
        <v>180</v>
      </c>
      <c r="I416" s="139"/>
      <c r="J416" s="139"/>
      <c r="K416" s="144"/>
    </row>
    <row r="417" spans="1:11" ht="15.75" customHeight="1" x14ac:dyDescent="0.3">
      <c r="A417" s="158"/>
      <c r="B417" s="95">
        <v>46</v>
      </c>
      <c r="C417" s="17" t="s">
        <v>131</v>
      </c>
      <c r="D417" s="114" t="s">
        <v>404</v>
      </c>
      <c r="E417" s="18">
        <v>59430800</v>
      </c>
      <c r="F417" s="99">
        <v>50165</v>
      </c>
      <c r="G417" s="39" t="s">
        <v>129</v>
      </c>
      <c r="H417" s="30">
        <v>144</v>
      </c>
      <c r="I417" s="139"/>
      <c r="J417" s="139"/>
      <c r="K417" s="144"/>
    </row>
    <row r="418" spans="1:11" x14ac:dyDescent="0.3">
      <c r="A418" s="158"/>
      <c r="B418" s="95">
        <v>46</v>
      </c>
      <c r="C418" s="17" t="s">
        <v>358</v>
      </c>
      <c r="D418" s="114" t="s">
        <v>423</v>
      </c>
      <c r="E418" s="18">
        <v>59432500</v>
      </c>
      <c r="F418" s="99">
        <v>370262</v>
      </c>
      <c r="G418" s="39">
        <v>43800</v>
      </c>
      <c r="H418" s="30">
        <v>36</v>
      </c>
      <c r="I418" s="139"/>
      <c r="J418" s="139"/>
      <c r="K418" s="144"/>
    </row>
    <row r="419" spans="1:11" x14ac:dyDescent="0.3">
      <c r="A419" s="158"/>
      <c r="B419" s="95">
        <v>46</v>
      </c>
      <c r="C419" s="17" t="s">
        <v>137</v>
      </c>
      <c r="D419" s="113" t="s">
        <v>496</v>
      </c>
      <c r="E419" s="40" t="s">
        <v>141</v>
      </c>
      <c r="F419" s="99" t="s">
        <v>142</v>
      </c>
      <c r="G419" s="39">
        <v>43132</v>
      </c>
      <c r="H419" s="30">
        <v>8</v>
      </c>
      <c r="I419" s="139"/>
      <c r="J419" s="139"/>
      <c r="K419" s="144"/>
    </row>
    <row r="420" spans="1:11" x14ac:dyDescent="0.3">
      <c r="A420" s="158"/>
      <c r="B420" s="95">
        <v>46</v>
      </c>
      <c r="C420" s="17" t="s">
        <v>357</v>
      </c>
      <c r="D420" s="114" t="s">
        <v>421</v>
      </c>
      <c r="E420" s="18">
        <v>59431900</v>
      </c>
      <c r="F420" s="99">
        <v>250140</v>
      </c>
      <c r="G420" s="39">
        <v>43647</v>
      </c>
      <c r="H420" s="30">
        <v>72</v>
      </c>
      <c r="I420" s="139"/>
      <c r="J420" s="139"/>
      <c r="K420" s="144"/>
    </row>
    <row r="421" spans="1:11" x14ac:dyDescent="0.3">
      <c r="A421" s="158"/>
      <c r="B421" s="95">
        <v>46</v>
      </c>
      <c r="C421" s="17" t="s">
        <v>359</v>
      </c>
      <c r="D421" s="114" t="s">
        <v>494</v>
      </c>
      <c r="E421" s="18">
        <v>59432800</v>
      </c>
      <c r="F421" s="99">
        <v>258039</v>
      </c>
      <c r="G421" s="39">
        <v>43678</v>
      </c>
      <c r="H421" s="30">
        <v>12</v>
      </c>
      <c r="I421" s="139"/>
      <c r="J421" s="139"/>
      <c r="K421" s="144"/>
    </row>
    <row r="422" spans="1:11" x14ac:dyDescent="0.3">
      <c r="A422" s="158"/>
      <c r="B422" s="95">
        <v>46</v>
      </c>
      <c r="C422" s="17" t="s">
        <v>167</v>
      </c>
      <c r="D422" s="114" t="s">
        <v>424</v>
      </c>
      <c r="E422" s="18">
        <v>7088</v>
      </c>
      <c r="F422" s="18" t="s">
        <v>168</v>
      </c>
      <c r="G422" s="39">
        <v>43800</v>
      </c>
      <c r="H422" s="30">
        <v>600</v>
      </c>
      <c r="I422" s="139"/>
      <c r="J422" s="139"/>
      <c r="K422" s="144"/>
    </row>
    <row r="423" spans="1:11" x14ac:dyDescent="0.3">
      <c r="A423" s="158"/>
      <c r="B423" s="95">
        <v>46</v>
      </c>
      <c r="C423" s="4" t="s">
        <v>41</v>
      </c>
      <c r="D423" s="110" t="s">
        <v>443</v>
      </c>
      <c r="E423" s="18">
        <v>367283</v>
      </c>
      <c r="F423" s="99" t="s">
        <v>169</v>
      </c>
      <c r="G423" s="39">
        <v>43678</v>
      </c>
      <c r="H423" s="30">
        <v>200</v>
      </c>
      <c r="I423" s="139"/>
      <c r="J423" s="139"/>
      <c r="K423" s="144"/>
    </row>
    <row r="424" spans="1:11" ht="15" customHeight="1" x14ac:dyDescent="0.3">
      <c r="A424" s="158"/>
      <c r="B424" s="95">
        <v>46</v>
      </c>
      <c r="C424" s="17" t="s">
        <v>361</v>
      </c>
      <c r="D424" s="114" t="s">
        <v>418</v>
      </c>
      <c r="E424" s="3">
        <v>59433400</v>
      </c>
      <c r="F424" s="3">
        <v>236311</v>
      </c>
      <c r="G424" s="33">
        <v>43466</v>
      </c>
      <c r="H424" s="70">
        <v>32</v>
      </c>
      <c r="I424" s="127"/>
      <c r="J424" s="127"/>
      <c r="K424" s="144"/>
    </row>
    <row r="425" spans="1:11" x14ac:dyDescent="0.3">
      <c r="A425" s="158"/>
      <c r="B425" s="95">
        <v>46</v>
      </c>
      <c r="C425" s="1" t="s">
        <v>363</v>
      </c>
      <c r="D425" s="113" t="s">
        <v>485</v>
      </c>
      <c r="E425" s="3" t="s">
        <v>286</v>
      </c>
      <c r="F425" s="3">
        <v>10837</v>
      </c>
      <c r="G425" s="33">
        <v>43405</v>
      </c>
      <c r="H425" s="70">
        <v>3456</v>
      </c>
      <c r="I425" s="127"/>
      <c r="J425" s="127"/>
      <c r="K425" s="144"/>
    </row>
    <row r="426" spans="1:11" x14ac:dyDescent="0.3">
      <c r="A426" s="158"/>
      <c r="B426" s="95">
        <v>46</v>
      </c>
      <c r="C426" s="1" t="s">
        <v>363</v>
      </c>
      <c r="D426" s="113" t="s">
        <v>485</v>
      </c>
      <c r="E426" s="3" t="s">
        <v>286</v>
      </c>
      <c r="F426" s="3">
        <v>10969</v>
      </c>
      <c r="G426" s="33">
        <v>43435</v>
      </c>
      <c r="H426" s="70">
        <v>3840</v>
      </c>
      <c r="I426" s="127"/>
      <c r="J426" s="127"/>
      <c r="K426" s="144"/>
    </row>
    <row r="427" spans="1:11" x14ac:dyDescent="0.3">
      <c r="A427" s="158"/>
      <c r="B427" s="95">
        <v>46</v>
      </c>
      <c r="C427" s="1" t="s">
        <v>287</v>
      </c>
      <c r="D427" s="114" t="s">
        <v>462</v>
      </c>
      <c r="E427" s="3">
        <v>66927631</v>
      </c>
      <c r="F427" s="3">
        <v>201630</v>
      </c>
      <c r="G427" s="33">
        <v>43466</v>
      </c>
      <c r="H427" s="70">
        <v>130</v>
      </c>
      <c r="I427" s="127"/>
      <c r="J427" s="127"/>
      <c r="K427" s="144"/>
    </row>
    <row r="428" spans="1:11" x14ac:dyDescent="0.3">
      <c r="A428" s="158"/>
      <c r="B428" s="95">
        <v>46</v>
      </c>
      <c r="C428" s="4" t="s">
        <v>171</v>
      </c>
      <c r="D428" s="110" t="s">
        <v>487</v>
      </c>
      <c r="E428" s="3">
        <v>66800276</v>
      </c>
      <c r="F428" s="3">
        <v>201632</v>
      </c>
      <c r="G428" s="33">
        <v>43313</v>
      </c>
      <c r="H428" s="70">
        <v>40</v>
      </c>
      <c r="I428" s="127"/>
      <c r="J428" s="127"/>
      <c r="K428" s="144"/>
    </row>
    <row r="429" spans="1:11" x14ac:dyDescent="0.3">
      <c r="A429" s="158"/>
      <c r="B429" s="95">
        <v>46</v>
      </c>
      <c r="C429" s="1" t="s">
        <v>356</v>
      </c>
      <c r="D429" s="113" t="s">
        <v>515</v>
      </c>
      <c r="E429" s="3">
        <v>59431500</v>
      </c>
      <c r="F429" s="3">
        <v>234514</v>
      </c>
      <c r="G429" s="33">
        <v>43678</v>
      </c>
      <c r="H429" s="70">
        <v>24</v>
      </c>
      <c r="I429" s="127"/>
      <c r="J429" s="127"/>
      <c r="K429" s="144"/>
    </row>
    <row r="430" spans="1:11" x14ac:dyDescent="0.3">
      <c r="A430" s="158"/>
      <c r="B430" s="95">
        <v>46</v>
      </c>
      <c r="C430" s="17" t="s">
        <v>357</v>
      </c>
      <c r="D430" s="114" t="s">
        <v>421</v>
      </c>
      <c r="E430" s="3">
        <v>59431900</v>
      </c>
      <c r="F430" s="3">
        <v>250140</v>
      </c>
      <c r="G430" s="33">
        <v>43647</v>
      </c>
      <c r="H430" s="70">
        <v>24</v>
      </c>
      <c r="I430" s="127"/>
      <c r="J430" s="127"/>
      <c r="K430" s="144"/>
    </row>
    <row r="431" spans="1:11" x14ac:dyDescent="0.3">
      <c r="A431" s="158"/>
      <c r="B431" s="95">
        <v>46</v>
      </c>
      <c r="C431" s="1" t="s">
        <v>288</v>
      </c>
      <c r="D431" s="113" t="s">
        <v>394</v>
      </c>
      <c r="E431" s="3">
        <v>59449200</v>
      </c>
      <c r="F431" s="3">
        <v>52292</v>
      </c>
      <c r="G431" s="33">
        <v>43770</v>
      </c>
      <c r="H431" s="70">
        <v>12</v>
      </c>
      <c r="I431" s="127"/>
      <c r="J431" s="127"/>
      <c r="K431" s="144"/>
    </row>
    <row r="432" spans="1:11" x14ac:dyDescent="0.3">
      <c r="A432" s="158"/>
      <c r="B432" s="95">
        <v>46</v>
      </c>
      <c r="C432" s="17" t="s">
        <v>354</v>
      </c>
      <c r="D432" s="114" t="s">
        <v>444</v>
      </c>
      <c r="E432" s="3">
        <v>59430400</v>
      </c>
      <c r="F432" s="3">
        <v>52445</v>
      </c>
      <c r="G432" s="33">
        <v>43770</v>
      </c>
      <c r="H432" s="70">
        <v>24</v>
      </c>
      <c r="I432" s="127">
        <v>3.22</v>
      </c>
      <c r="J432" s="127"/>
      <c r="K432" s="144">
        <v>1</v>
      </c>
    </row>
    <row r="433" spans="1:12" x14ac:dyDescent="0.3">
      <c r="A433" s="158"/>
      <c r="B433" s="95">
        <v>46</v>
      </c>
      <c r="C433" s="17" t="s">
        <v>355</v>
      </c>
      <c r="D433" s="114" t="s">
        <v>404</v>
      </c>
      <c r="E433" s="3">
        <v>59430900</v>
      </c>
      <c r="F433" s="3">
        <v>52254</v>
      </c>
      <c r="G433" s="33"/>
      <c r="H433" s="70">
        <v>24</v>
      </c>
      <c r="I433" s="127"/>
      <c r="J433" s="127"/>
      <c r="K433" s="144"/>
    </row>
    <row r="434" spans="1:12" x14ac:dyDescent="0.3">
      <c r="A434" s="158"/>
      <c r="B434" s="95">
        <v>46</v>
      </c>
      <c r="C434" s="1" t="s">
        <v>363</v>
      </c>
      <c r="D434" s="47" t="s">
        <v>485</v>
      </c>
      <c r="E434" s="3" t="s">
        <v>286</v>
      </c>
      <c r="F434" s="3">
        <v>10837</v>
      </c>
      <c r="G434" s="33">
        <v>43405</v>
      </c>
      <c r="H434" s="70">
        <v>1728</v>
      </c>
      <c r="I434" s="127"/>
      <c r="J434" s="127"/>
      <c r="K434" s="144"/>
    </row>
    <row r="435" spans="1:12" x14ac:dyDescent="0.3">
      <c r="A435" s="158"/>
      <c r="B435" s="95">
        <v>46</v>
      </c>
      <c r="C435" s="1" t="s">
        <v>363</v>
      </c>
      <c r="D435" s="113" t="s">
        <v>485</v>
      </c>
      <c r="E435" s="3" t="s">
        <v>286</v>
      </c>
      <c r="F435" s="3">
        <v>10880</v>
      </c>
      <c r="G435" s="33">
        <v>43405</v>
      </c>
      <c r="H435" s="70">
        <v>768</v>
      </c>
      <c r="I435" s="127"/>
      <c r="J435" s="127"/>
      <c r="K435" s="144"/>
    </row>
    <row r="436" spans="1:12" x14ac:dyDescent="0.3">
      <c r="A436" s="158"/>
      <c r="B436" s="95">
        <v>46</v>
      </c>
      <c r="C436" s="1" t="s">
        <v>289</v>
      </c>
      <c r="D436" s="114" t="s">
        <v>462</v>
      </c>
      <c r="E436" s="3">
        <v>66927637</v>
      </c>
      <c r="F436" s="3">
        <v>201630</v>
      </c>
      <c r="G436" s="33">
        <v>43647</v>
      </c>
      <c r="H436" s="70">
        <v>70</v>
      </c>
      <c r="I436" s="127"/>
      <c r="J436" s="127"/>
      <c r="K436" s="144"/>
    </row>
    <row r="437" spans="1:12" x14ac:dyDescent="0.3">
      <c r="A437" s="158"/>
      <c r="B437" s="95">
        <v>46</v>
      </c>
      <c r="C437" s="17" t="s">
        <v>359</v>
      </c>
      <c r="D437" s="114" t="s">
        <v>494</v>
      </c>
      <c r="E437" s="3">
        <v>59432800</v>
      </c>
      <c r="F437" s="3">
        <v>258039</v>
      </c>
      <c r="G437" s="33">
        <v>43678</v>
      </c>
      <c r="H437" s="70">
        <v>12</v>
      </c>
      <c r="I437" s="127"/>
      <c r="J437" s="127"/>
      <c r="K437" s="144"/>
    </row>
    <row r="438" spans="1:12" x14ac:dyDescent="0.3">
      <c r="A438" s="158"/>
      <c r="B438" s="95">
        <v>46</v>
      </c>
      <c r="C438" s="1" t="s">
        <v>360</v>
      </c>
      <c r="D438" s="113" t="s">
        <v>470</v>
      </c>
      <c r="E438" s="3">
        <v>59432900</v>
      </c>
      <c r="F438" s="3">
        <v>260051</v>
      </c>
      <c r="G438" s="33">
        <v>43678</v>
      </c>
      <c r="H438" s="70">
        <v>12</v>
      </c>
      <c r="I438" s="127"/>
      <c r="J438" s="127"/>
      <c r="K438" s="144"/>
    </row>
    <row r="439" spans="1:12" x14ac:dyDescent="0.3">
      <c r="A439" s="159"/>
      <c r="B439" s="95">
        <v>46</v>
      </c>
      <c r="C439" s="1" t="s">
        <v>290</v>
      </c>
      <c r="D439" s="113" t="s">
        <v>422</v>
      </c>
      <c r="E439" s="3">
        <v>59432000</v>
      </c>
      <c r="F439" s="3">
        <v>350144</v>
      </c>
      <c r="G439" s="33">
        <v>43739</v>
      </c>
      <c r="H439" s="26">
        <v>12</v>
      </c>
      <c r="I439" s="127"/>
      <c r="J439" s="127"/>
      <c r="K439" s="144"/>
    </row>
    <row r="440" spans="1:12" s="8" customFormat="1" x14ac:dyDescent="0.3">
      <c r="A440" s="12"/>
      <c r="B440" s="12"/>
      <c r="C440" s="13"/>
      <c r="D440" s="119"/>
      <c r="E440" s="14"/>
      <c r="F440" s="20"/>
      <c r="G440" s="35"/>
      <c r="H440" s="28"/>
      <c r="I440" s="132"/>
      <c r="J440" s="132"/>
      <c r="K440" s="147"/>
    </row>
    <row r="441" spans="1:12" ht="15.75" customHeight="1" x14ac:dyDescent="0.3">
      <c r="A441" s="5" t="s">
        <v>343</v>
      </c>
      <c r="B441" s="5"/>
      <c r="C441" s="5" t="s">
        <v>0</v>
      </c>
      <c r="D441" s="112" t="s">
        <v>524</v>
      </c>
      <c r="E441" s="5" t="s">
        <v>1</v>
      </c>
      <c r="F441" s="5" t="s">
        <v>484</v>
      </c>
      <c r="G441" s="5" t="s">
        <v>2</v>
      </c>
      <c r="H441" s="25" t="s">
        <v>125</v>
      </c>
      <c r="I441" s="128" t="s">
        <v>532</v>
      </c>
      <c r="J441" s="128" t="s">
        <v>533</v>
      </c>
      <c r="K441" s="145" t="s">
        <v>534</v>
      </c>
    </row>
    <row r="442" spans="1:12" x14ac:dyDescent="0.3">
      <c r="A442" s="160">
        <v>47</v>
      </c>
      <c r="B442" s="82">
        <v>47</v>
      </c>
      <c r="C442" s="4" t="s">
        <v>89</v>
      </c>
      <c r="D442" s="110" t="s">
        <v>407</v>
      </c>
      <c r="E442" s="3">
        <v>1167</v>
      </c>
      <c r="F442" s="3" t="s">
        <v>93</v>
      </c>
      <c r="G442" s="33"/>
      <c r="H442" s="70">
        <v>4200</v>
      </c>
      <c r="I442" s="127"/>
      <c r="J442" s="127"/>
      <c r="K442" s="144"/>
    </row>
    <row r="443" spans="1:12" x14ac:dyDescent="0.3">
      <c r="A443" s="161"/>
      <c r="B443" s="88">
        <v>47</v>
      </c>
      <c r="C443" s="1" t="s">
        <v>96</v>
      </c>
      <c r="D443" s="113" t="s">
        <v>400</v>
      </c>
      <c r="E443" s="3">
        <v>8881560141</v>
      </c>
      <c r="F443" s="3" t="s">
        <v>291</v>
      </c>
      <c r="G443" s="33"/>
      <c r="H443" s="70">
        <v>400</v>
      </c>
      <c r="I443" s="127"/>
      <c r="J443" s="127"/>
      <c r="K443" s="144"/>
    </row>
    <row r="444" spans="1:12" x14ac:dyDescent="0.3">
      <c r="A444" s="161"/>
      <c r="B444" s="88">
        <v>47</v>
      </c>
      <c r="C444" s="1" t="s">
        <v>259</v>
      </c>
      <c r="D444" s="113" t="s">
        <v>400</v>
      </c>
      <c r="E444" s="3">
        <v>8881560125</v>
      </c>
      <c r="F444" s="3" t="s">
        <v>39</v>
      </c>
      <c r="G444" s="33"/>
      <c r="H444" s="70">
        <v>4300</v>
      </c>
      <c r="I444" s="127"/>
      <c r="J444" s="127"/>
      <c r="K444" s="144"/>
    </row>
    <row r="445" spans="1:12" x14ac:dyDescent="0.3">
      <c r="A445" s="161"/>
      <c r="B445" s="88">
        <v>47</v>
      </c>
      <c r="C445" s="4" t="s">
        <v>349</v>
      </c>
      <c r="D445" s="110" t="s">
        <v>425</v>
      </c>
      <c r="E445" s="3">
        <v>305553</v>
      </c>
      <c r="F445" s="3">
        <v>5334634</v>
      </c>
      <c r="G445" s="33">
        <v>44166</v>
      </c>
      <c r="H445" s="70">
        <v>500</v>
      </c>
      <c r="I445" s="127">
        <v>30</v>
      </c>
      <c r="J445" s="127"/>
      <c r="K445" s="144">
        <v>100</v>
      </c>
    </row>
    <row r="446" spans="1:12" ht="28.8" x14ac:dyDescent="0.3">
      <c r="A446" s="161"/>
      <c r="B446" s="88">
        <v>47</v>
      </c>
      <c r="C446" s="4" t="s">
        <v>368</v>
      </c>
      <c r="D446" s="114" t="s">
        <v>445</v>
      </c>
      <c r="E446" s="3" t="s">
        <v>107</v>
      </c>
      <c r="F446" s="3" t="s">
        <v>105</v>
      </c>
      <c r="G446" s="33"/>
      <c r="H446" s="70">
        <v>528</v>
      </c>
      <c r="I446" s="127"/>
      <c r="J446" s="127"/>
      <c r="K446" s="144"/>
    </row>
    <row r="447" spans="1:12" x14ac:dyDescent="0.3">
      <c r="A447" s="161"/>
      <c r="B447" s="88">
        <v>47</v>
      </c>
      <c r="C447" s="4" t="s">
        <v>35</v>
      </c>
      <c r="D447" s="110" t="s">
        <v>409</v>
      </c>
      <c r="E447" s="3">
        <v>6818</v>
      </c>
      <c r="F447" s="3" t="s">
        <v>136</v>
      </c>
      <c r="G447" s="109" t="s">
        <v>132</v>
      </c>
      <c r="H447" s="70">
        <v>8000</v>
      </c>
      <c r="I447" s="127">
        <v>2.29</v>
      </c>
      <c r="J447" s="127">
        <f>I447*(H447/K447)</f>
        <v>91.6</v>
      </c>
      <c r="K447" s="144">
        <v>200</v>
      </c>
      <c r="L447" t="s">
        <v>530</v>
      </c>
    </row>
    <row r="448" spans="1:12" x14ac:dyDescent="0.3">
      <c r="A448" s="161"/>
      <c r="B448" s="88">
        <v>47</v>
      </c>
      <c r="C448" s="4" t="s">
        <v>340</v>
      </c>
      <c r="D448" s="110" t="s">
        <v>392</v>
      </c>
      <c r="E448" s="3">
        <v>4215</v>
      </c>
      <c r="F448" s="3">
        <v>71140230</v>
      </c>
      <c r="G448" s="105">
        <v>44593</v>
      </c>
      <c r="H448" s="70">
        <v>216</v>
      </c>
      <c r="I448" s="127">
        <v>4.88</v>
      </c>
      <c r="J448" s="127">
        <f>I448*(H448/K448)</f>
        <v>1054.08</v>
      </c>
      <c r="K448" s="144">
        <v>1</v>
      </c>
    </row>
    <row r="449" spans="1:12" ht="31.2" customHeight="1" x14ac:dyDescent="0.3">
      <c r="A449" s="162"/>
      <c r="B449" s="88">
        <v>47</v>
      </c>
      <c r="C449" s="4" t="s">
        <v>369</v>
      </c>
      <c r="D449" s="114" t="s">
        <v>445</v>
      </c>
      <c r="E449" s="3" t="s">
        <v>11</v>
      </c>
      <c r="F449" s="3" t="s">
        <v>292</v>
      </c>
      <c r="G449" s="33"/>
      <c r="H449" s="70">
        <v>48</v>
      </c>
      <c r="I449" s="127"/>
      <c r="J449" s="127"/>
      <c r="K449" s="144"/>
    </row>
    <row r="450" spans="1:12" x14ac:dyDescent="0.3">
      <c r="A450" s="12"/>
      <c r="B450" s="12"/>
      <c r="C450" s="13"/>
      <c r="D450" s="119"/>
      <c r="E450" s="14"/>
      <c r="F450" s="15"/>
      <c r="G450" s="14"/>
      <c r="H450" s="28"/>
      <c r="I450" s="132"/>
      <c r="J450" s="132"/>
    </row>
    <row r="451" spans="1:12" ht="15.75" customHeight="1" x14ac:dyDescent="0.3">
      <c r="A451" s="5" t="s">
        <v>343</v>
      </c>
      <c r="B451" s="5"/>
      <c r="C451" s="5" t="s">
        <v>0</v>
      </c>
      <c r="D451" s="112" t="s">
        <v>524</v>
      </c>
      <c r="E451" s="5" t="s">
        <v>1</v>
      </c>
      <c r="F451" s="5" t="s">
        <v>484</v>
      </c>
      <c r="G451" s="5" t="s">
        <v>2</v>
      </c>
      <c r="H451" s="25" t="s">
        <v>125</v>
      </c>
      <c r="I451" s="128" t="s">
        <v>532</v>
      </c>
      <c r="J451" s="128" t="s">
        <v>533</v>
      </c>
      <c r="K451" s="145" t="s">
        <v>534</v>
      </c>
    </row>
    <row r="452" spans="1:12" ht="28.8" customHeight="1" x14ac:dyDescent="0.3">
      <c r="A452" s="163">
        <v>48</v>
      </c>
      <c r="B452" s="83">
        <v>48</v>
      </c>
      <c r="C452" s="4" t="s">
        <v>364</v>
      </c>
      <c r="D452" s="110" t="s">
        <v>408</v>
      </c>
      <c r="E452" s="3" t="s">
        <v>111</v>
      </c>
      <c r="F452" s="3" t="s">
        <v>293</v>
      </c>
      <c r="G452" s="33"/>
      <c r="H452" s="70">
        <v>50</v>
      </c>
      <c r="I452" s="127"/>
      <c r="J452" s="127"/>
      <c r="K452" s="144"/>
    </row>
    <row r="453" spans="1:12" ht="28.8" x14ac:dyDescent="0.3">
      <c r="A453" s="164"/>
      <c r="B453" s="84">
        <v>48</v>
      </c>
      <c r="C453" s="4" t="s">
        <v>365</v>
      </c>
      <c r="D453" s="114" t="s">
        <v>445</v>
      </c>
      <c r="E453" s="3" t="s">
        <v>14</v>
      </c>
      <c r="F453" s="3" t="s">
        <v>106</v>
      </c>
      <c r="G453" s="33"/>
      <c r="H453" s="70">
        <v>144</v>
      </c>
      <c r="I453" s="127"/>
      <c r="J453" s="127"/>
      <c r="K453" s="144"/>
    </row>
    <row r="454" spans="1:12" ht="28.8" x14ac:dyDescent="0.3">
      <c r="A454" s="164"/>
      <c r="B454" s="84">
        <v>48</v>
      </c>
      <c r="C454" s="4" t="s">
        <v>366</v>
      </c>
      <c r="D454" s="114" t="s">
        <v>445</v>
      </c>
      <c r="E454" s="3" t="s">
        <v>9</v>
      </c>
      <c r="F454" s="3" t="s">
        <v>294</v>
      </c>
      <c r="G454" s="33"/>
      <c r="H454" s="70">
        <v>96</v>
      </c>
      <c r="I454" s="127"/>
      <c r="J454" s="127"/>
      <c r="K454" s="144"/>
    </row>
    <row r="455" spans="1:12" ht="28.8" x14ac:dyDescent="0.3">
      <c r="A455" s="164"/>
      <c r="B455" s="84">
        <v>48</v>
      </c>
      <c r="C455" s="4" t="s">
        <v>369</v>
      </c>
      <c r="D455" s="114" t="s">
        <v>445</v>
      </c>
      <c r="E455" s="3" t="s">
        <v>11</v>
      </c>
      <c r="F455" s="3" t="s">
        <v>292</v>
      </c>
      <c r="G455" s="33"/>
      <c r="H455" s="70">
        <v>48</v>
      </c>
      <c r="I455" s="127"/>
      <c r="J455" s="127"/>
      <c r="K455" s="144"/>
    </row>
    <row r="456" spans="1:12" ht="28.8" x14ac:dyDescent="0.3">
      <c r="A456" s="164"/>
      <c r="B456" s="84">
        <v>48</v>
      </c>
      <c r="C456" s="4" t="s">
        <v>368</v>
      </c>
      <c r="D456" s="114" t="s">
        <v>445</v>
      </c>
      <c r="E456" s="3" t="s">
        <v>107</v>
      </c>
      <c r="F456" s="3" t="s">
        <v>105</v>
      </c>
      <c r="G456" s="33"/>
      <c r="H456" s="70">
        <v>1344</v>
      </c>
      <c r="I456" s="127"/>
      <c r="J456" s="127"/>
      <c r="K456" s="144"/>
    </row>
    <row r="457" spans="1:12" ht="16.2" x14ac:dyDescent="0.3">
      <c r="A457" s="164"/>
      <c r="B457" s="84">
        <v>48</v>
      </c>
      <c r="C457" s="4" t="s">
        <v>340</v>
      </c>
      <c r="D457" s="110" t="s">
        <v>392</v>
      </c>
      <c r="E457" s="3">
        <v>4215</v>
      </c>
      <c r="F457" s="3">
        <v>71140230</v>
      </c>
      <c r="G457" s="105">
        <v>44593</v>
      </c>
      <c r="H457" s="70">
        <v>36</v>
      </c>
      <c r="I457" s="127">
        <v>4.88</v>
      </c>
      <c r="J457" s="127">
        <f>I457*(H457/K457)</f>
        <v>175.68</v>
      </c>
      <c r="K457" s="144">
        <v>1</v>
      </c>
    </row>
    <row r="458" spans="1:12" ht="16.2" x14ac:dyDescent="0.3">
      <c r="A458" s="164"/>
      <c r="B458" s="84">
        <v>48</v>
      </c>
      <c r="C458" s="1" t="s">
        <v>259</v>
      </c>
      <c r="D458" s="113" t="s">
        <v>400</v>
      </c>
      <c r="E458" s="3">
        <v>8881560125</v>
      </c>
      <c r="F458" s="3" t="s">
        <v>39</v>
      </c>
      <c r="G458" s="33"/>
      <c r="H458" s="70">
        <v>100</v>
      </c>
      <c r="I458" s="127"/>
      <c r="J458" s="127"/>
      <c r="K458" s="144"/>
    </row>
    <row r="459" spans="1:12" ht="16.2" x14ac:dyDescent="0.3">
      <c r="A459" s="164"/>
      <c r="B459" s="84">
        <v>48</v>
      </c>
      <c r="C459" s="4" t="s">
        <v>35</v>
      </c>
      <c r="D459" s="110" t="s">
        <v>409</v>
      </c>
      <c r="E459" s="3">
        <v>6818</v>
      </c>
      <c r="F459" s="3" t="s">
        <v>136</v>
      </c>
      <c r="G459" s="109" t="s">
        <v>129</v>
      </c>
      <c r="H459" s="70">
        <v>12000</v>
      </c>
      <c r="I459" s="127">
        <v>2.29</v>
      </c>
      <c r="J459" s="127">
        <f>I459*(H459/K459)</f>
        <v>137.4</v>
      </c>
      <c r="K459" s="144">
        <v>200</v>
      </c>
      <c r="L459" t="s">
        <v>530</v>
      </c>
    </row>
    <row r="460" spans="1:12" ht="16.2" x14ac:dyDescent="0.3">
      <c r="A460" s="164"/>
      <c r="B460" s="84">
        <v>48</v>
      </c>
      <c r="C460" s="23" t="s">
        <v>88</v>
      </c>
      <c r="D460" s="118" t="s">
        <v>389</v>
      </c>
      <c r="E460" s="3">
        <v>2600</v>
      </c>
      <c r="F460" s="3">
        <v>7013</v>
      </c>
      <c r="G460" s="109" t="s">
        <v>132</v>
      </c>
      <c r="H460" s="70">
        <v>4000</v>
      </c>
      <c r="I460" s="127">
        <v>21.2</v>
      </c>
      <c r="J460" s="127">
        <f>I460*(H460/K460)</f>
        <v>42.4</v>
      </c>
      <c r="K460" s="144">
        <v>2000</v>
      </c>
    </row>
    <row r="461" spans="1:12" ht="16.2" x14ac:dyDescent="0.3">
      <c r="A461" s="165"/>
      <c r="B461" s="84">
        <v>48</v>
      </c>
      <c r="C461" s="1" t="s">
        <v>199</v>
      </c>
      <c r="D461" s="110" t="s">
        <v>392</v>
      </c>
      <c r="E461" s="3">
        <v>4217</v>
      </c>
      <c r="F461" s="3">
        <v>54920230</v>
      </c>
      <c r="G461" s="33">
        <v>44136</v>
      </c>
      <c r="H461" s="70">
        <v>48</v>
      </c>
      <c r="I461" s="127"/>
      <c r="J461" s="127"/>
      <c r="K461" s="144"/>
    </row>
    <row r="462" spans="1:12" x14ac:dyDescent="0.3">
      <c r="A462" s="12"/>
      <c r="B462" s="12"/>
      <c r="C462" s="13"/>
      <c r="D462" s="119"/>
      <c r="E462" s="14"/>
      <c r="F462" s="15"/>
      <c r="G462" s="14"/>
      <c r="H462" s="28"/>
      <c r="I462" s="132"/>
      <c r="J462" s="132"/>
    </row>
    <row r="463" spans="1:12" ht="15.75" customHeight="1" x14ac:dyDescent="0.3">
      <c r="A463" s="12"/>
      <c r="B463" s="12"/>
      <c r="C463" s="13"/>
      <c r="D463" s="119"/>
      <c r="E463" s="14"/>
      <c r="F463" s="15"/>
      <c r="G463" s="14"/>
      <c r="H463" s="28"/>
      <c r="I463" s="132"/>
      <c r="J463" s="132"/>
    </row>
    <row r="464" spans="1:12" ht="15.75" customHeight="1" x14ac:dyDescent="0.3">
      <c r="A464" s="5" t="s">
        <v>343</v>
      </c>
      <c r="B464" s="5"/>
      <c r="C464" s="5" t="s">
        <v>0</v>
      </c>
      <c r="D464" s="112" t="s">
        <v>524</v>
      </c>
      <c r="E464" s="5" t="s">
        <v>1</v>
      </c>
      <c r="F464" s="5" t="s">
        <v>484</v>
      </c>
      <c r="G464" s="5" t="s">
        <v>2</v>
      </c>
      <c r="H464" s="25" t="s">
        <v>125</v>
      </c>
      <c r="I464" s="128" t="s">
        <v>532</v>
      </c>
      <c r="J464" s="128" t="s">
        <v>533</v>
      </c>
      <c r="K464" s="145" t="s">
        <v>534</v>
      </c>
    </row>
    <row r="465" spans="1:11" x14ac:dyDescent="0.3">
      <c r="A465" s="178">
        <v>49</v>
      </c>
      <c r="B465" s="88">
        <v>49</v>
      </c>
      <c r="C465" s="4" t="s">
        <v>41</v>
      </c>
      <c r="D465" s="110" t="s">
        <v>443</v>
      </c>
      <c r="E465" s="18">
        <v>367283</v>
      </c>
      <c r="F465" s="99">
        <v>793121</v>
      </c>
      <c r="G465" s="39">
        <v>44013</v>
      </c>
      <c r="H465" s="30">
        <v>400</v>
      </c>
      <c r="I465" s="139"/>
      <c r="J465" s="139"/>
      <c r="K465" s="144"/>
    </row>
    <row r="466" spans="1:11" x14ac:dyDescent="0.3">
      <c r="A466" s="178"/>
      <c r="B466" s="88">
        <v>49</v>
      </c>
      <c r="C466" s="17" t="s">
        <v>127</v>
      </c>
      <c r="D466" s="114" t="s">
        <v>518</v>
      </c>
      <c r="E466" s="18" t="s">
        <v>128</v>
      </c>
      <c r="F466" s="99" t="s">
        <v>130</v>
      </c>
      <c r="G466" s="109" t="s">
        <v>129</v>
      </c>
      <c r="H466" s="30">
        <v>48</v>
      </c>
      <c r="I466" s="139">
        <v>110</v>
      </c>
      <c r="J466" s="139">
        <f>I466*(H466/K466)</f>
        <v>110</v>
      </c>
      <c r="K466" s="144">
        <v>48</v>
      </c>
    </row>
    <row r="467" spans="1:11" x14ac:dyDescent="0.3">
      <c r="A467" s="178"/>
      <c r="B467" s="88">
        <v>49</v>
      </c>
      <c r="C467" s="4" t="s">
        <v>345</v>
      </c>
      <c r="D467" s="110" t="s">
        <v>406</v>
      </c>
      <c r="E467" s="18">
        <v>6360</v>
      </c>
      <c r="F467" s="99" t="s">
        <v>143</v>
      </c>
      <c r="G467" s="109" t="s">
        <v>129</v>
      </c>
      <c r="H467" s="30">
        <v>2500</v>
      </c>
      <c r="I467" s="127">
        <v>37.19</v>
      </c>
      <c r="J467" s="127">
        <f>I467*(H467/K467)</f>
        <v>185.95</v>
      </c>
      <c r="K467" s="144">
        <v>500</v>
      </c>
    </row>
    <row r="468" spans="1:11" x14ac:dyDescent="0.3">
      <c r="A468" s="178"/>
      <c r="B468" s="88">
        <v>49</v>
      </c>
      <c r="C468" s="17" t="s">
        <v>354</v>
      </c>
      <c r="D468" s="114" t="s">
        <v>444</v>
      </c>
      <c r="E468" s="18">
        <v>59430400</v>
      </c>
      <c r="F468" s="99">
        <v>52836</v>
      </c>
      <c r="G468" s="39">
        <v>43831</v>
      </c>
      <c r="H468" s="30">
        <v>24</v>
      </c>
      <c r="I468" s="139">
        <v>3.22</v>
      </c>
      <c r="J468" s="139"/>
      <c r="K468" s="144">
        <v>1</v>
      </c>
    </row>
    <row r="469" spans="1:11" x14ac:dyDescent="0.3">
      <c r="A469" s="178"/>
      <c r="B469" s="88">
        <v>49</v>
      </c>
      <c r="C469" s="17" t="s">
        <v>144</v>
      </c>
      <c r="D469" s="114" t="s">
        <v>456</v>
      </c>
      <c r="E469" s="18">
        <v>7133</v>
      </c>
      <c r="F469" s="99" t="s">
        <v>145</v>
      </c>
      <c r="G469" s="105">
        <v>44317</v>
      </c>
      <c r="H469" s="30">
        <v>1800</v>
      </c>
      <c r="I469" s="139">
        <v>29.39</v>
      </c>
      <c r="J469" s="139">
        <f t="shared" ref="J469:J474" si="10">I469*(H469/K469)</f>
        <v>529.02</v>
      </c>
      <c r="K469" s="144">
        <v>100</v>
      </c>
    </row>
    <row r="470" spans="1:11" x14ac:dyDescent="0.3">
      <c r="A470" s="178"/>
      <c r="B470" s="88">
        <v>49</v>
      </c>
      <c r="C470" s="17" t="s">
        <v>146</v>
      </c>
      <c r="D470" s="114" t="s">
        <v>416</v>
      </c>
      <c r="E470" s="18" t="s">
        <v>147</v>
      </c>
      <c r="F470" s="99" t="s">
        <v>148</v>
      </c>
      <c r="G470" s="105">
        <v>44197</v>
      </c>
      <c r="H470" s="30">
        <v>100</v>
      </c>
      <c r="I470" s="139">
        <v>4.0599999999999996</v>
      </c>
      <c r="J470" s="139">
        <f t="shared" si="10"/>
        <v>405.99999999999994</v>
      </c>
      <c r="K470" s="144">
        <v>1</v>
      </c>
    </row>
    <row r="471" spans="1:11" ht="15" customHeight="1" x14ac:dyDescent="0.3">
      <c r="A471" s="178"/>
      <c r="B471" s="88">
        <v>49</v>
      </c>
      <c r="C471" s="4" t="s">
        <v>231</v>
      </c>
      <c r="D471" s="110" t="s">
        <v>375</v>
      </c>
      <c r="E471" s="18">
        <v>309594</v>
      </c>
      <c r="F471" s="99">
        <v>7338974</v>
      </c>
      <c r="G471" s="105">
        <v>44866</v>
      </c>
      <c r="H471" s="30">
        <v>7200</v>
      </c>
      <c r="I471" s="139">
        <v>10.99</v>
      </c>
      <c r="J471" s="139">
        <f t="shared" si="10"/>
        <v>791.28</v>
      </c>
      <c r="K471" s="144">
        <v>100</v>
      </c>
    </row>
    <row r="472" spans="1:11" x14ac:dyDescent="0.3">
      <c r="A472" s="178"/>
      <c r="B472" s="88">
        <v>49</v>
      </c>
      <c r="C472" s="4" t="s">
        <v>102</v>
      </c>
      <c r="D472" s="110" t="s">
        <v>376</v>
      </c>
      <c r="E472" s="18">
        <v>309695</v>
      </c>
      <c r="F472" s="99">
        <v>7321834</v>
      </c>
      <c r="G472" s="105">
        <v>44866</v>
      </c>
      <c r="H472" s="30">
        <v>100</v>
      </c>
      <c r="I472" s="139">
        <v>36.83</v>
      </c>
      <c r="J472" s="139">
        <f t="shared" si="10"/>
        <v>147.32</v>
      </c>
      <c r="K472" s="144">
        <v>25</v>
      </c>
    </row>
    <row r="473" spans="1:11" x14ac:dyDescent="0.3">
      <c r="A473" s="178"/>
      <c r="B473" s="88">
        <v>49</v>
      </c>
      <c r="C473" s="4" t="s">
        <v>362</v>
      </c>
      <c r="D473" s="110" t="s">
        <v>383</v>
      </c>
      <c r="E473" s="18" t="s">
        <v>87</v>
      </c>
      <c r="F473" s="18">
        <v>1614561880</v>
      </c>
      <c r="G473" s="105" t="s">
        <v>129</v>
      </c>
      <c r="H473" s="30">
        <v>288</v>
      </c>
      <c r="I473" s="139">
        <v>42.9</v>
      </c>
      <c r="J473" s="139">
        <f t="shared" si="10"/>
        <v>85.8</v>
      </c>
      <c r="K473" s="144">
        <v>144</v>
      </c>
    </row>
    <row r="474" spans="1:11" x14ac:dyDescent="0.3">
      <c r="A474" s="178"/>
      <c r="B474" s="88">
        <v>49</v>
      </c>
      <c r="C474" s="17" t="s">
        <v>154</v>
      </c>
      <c r="D474" s="114" t="s">
        <v>512</v>
      </c>
      <c r="E474" s="18">
        <v>6560</v>
      </c>
      <c r="F474" s="99" t="s">
        <v>155</v>
      </c>
      <c r="G474" s="109" t="s">
        <v>129</v>
      </c>
      <c r="H474" s="30">
        <v>1000</v>
      </c>
      <c r="I474" s="139">
        <v>6.22</v>
      </c>
      <c r="J474" s="139">
        <f t="shared" si="10"/>
        <v>124.39999999999999</v>
      </c>
      <c r="K474" s="144">
        <v>50</v>
      </c>
    </row>
    <row r="475" spans="1:11" x14ac:dyDescent="0.3">
      <c r="A475" s="178"/>
      <c r="B475" s="88">
        <v>49</v>
      </c>
      <c r="C475" s="4" t="s">
        <v>89</v>
      </c>
      <c r="D475" s="110" t="s">
        <v>407</v>
      </c>
      <c r="E475" s="3">
        <v>1167</v>
      </c>
      <c r="F475" s="3" t="s">
        <v>93</v>
      </c>
      <c r="G475" s="33"/>
      <c r="H475" s="30">
        <v>1200</v>
      </c>
      <c r="I475" s="139"/>
      <c r="J475" s="139"/>
      <c r="K475" s="144"/>
    </row>
    <row r="476" spans="1:11" x14ac:dyDescent="0.3">
      <c r="A476" s="178"/>
      <c r="B476" s="88">
        <v>49</v>
      </c>
      <c r="C476" s="1" t="s">
        <v>295</v>
      </c>
      <c r="D476" s="113" t="s">
        <v>513</v>
      </c>
      <c r="E476" s="3">
        <v>3128</v>
      </c>
      <c r="F476" s="3" t="s">
        <v>296</v>
      </c>
      <c r="G476" s="33"/>
      <c r="H476" s="30">
        <v>2</v>
      </c>
      <c r="I476" s="139"/>
      <c r="J476" s="139"/>
      <c r="K476" s="144"/>
    </row>
    <row r="477" spans="1:11" x14ac:dyDescent="0.3">
      <c r="A477" s="178"/>
      <c r="B477" s="88">
        <v>49</v>
      </c>
      <c r="C477" s="1" t="s">
        <v>288</v>
      </c>
      <c r="D477" s="113" t="s">
        <v>394</v>
      </c>
      <c r="E477" s="3">
        <v>59715000</v>
      </c>
      <c r="F477" s="3">
        <v>31388</v>
      </c>
      <c r="G477" s="33"/>
      <c r="H477" s="30">
        <v>300</v>
      </c>
      <c r="I477" s="139"/>
      <c r="J477" s="139"/>
      <c r="K477" s="144"/>
    </row>
    <row r="478" spans="1:11" ht="15.75" customHeight="1" x14ac:dyDescent="0.3">
      <c r="A478" s="12"/>
      <c r="B478" s="12"/>
      <c r="C478" s="13"/>
      <c r="D478" s="119"/>
      <c r="E478" s="14"/>
      <c r="F478" s="15"/>
      <c r="G478" s="14"/>
      <c r="H478" s="28"/>
      <c r="I478" s="132"/>
      <c r="J478" s="132"/>
    </row>
    <row r="479" spans="1:11" ht="15.75" customHeight="1" x14ac:dyDescent="0.3">
      <c r="A479" s="5" t="s">
        <v>343</v>
      </c>
      <c r="B479" s="5"/>
      <c r="C479" s="5" t="s">
        <v>0</v>
      </c>
      <c r="D479" s="112" t="s">
        <v>524</v>
      </c>
      <c r="E479" s="5" t="s">
        <v>1</v>
      </c>
      <c r="F479" s="5" t="s">
        <v>484</v>
      </c>
      <c r="G479" s="5" t="s">
        <v>2</v>
      </c>
      <c r="H479" s="25" t="s">
        <v>125</v>
      </c>
      <c r="I479" s="128" t="s">
        <v>532</v>
      </c>
      <c r="J479" s="128" t="s">
        <v>533</v>
      </c>
      <c r="K479" s="145" t="s">
        <v>534</v>
      </c>
    </row>
    <row r="480" spans="1:11" x14ac:dyDescent="0.3">
      <c r="A480" s="177">
        <v>50</v>
      </c>
      <c r="B480" s="94">
        <v>50</v>
      </c>
      <c r="C480" s="23" t="s">
        <v>88</v>
      </c>
      <c r="D480" s="118" t="s">
        <v>389</v>
      </c>
      <c r="E480" s="3">
        <v>2600</v>
      </c>
      <c r="F480" s="3">
        <v>7170</v>
      </c>
      <c r="G480" s="109" t="s">
        <v>132</v>
      </c>
      <c r="H480" s="30">
        <v>8000</v>
      </c>
      <c r="I480" s="139">
        <v>21.2</v>
      </c>
      <c r="J480" s="139">
        <f>I480*(H480/K480)</f>
        <v>84.8</v>
      </c>
      <c r="K480" s="144">
        <v>2000</v>
      </c>
    </row>
    <row r="481" spans="1:11" x14ac:dyDescent="0.3">
      <c r="A481" s="177"/>
      <c r="B481" s="94">
        <v>50</v>
      </c>
      <c r="C481" s="4" t="s">
        <v>345</v>
      </c>
      <c r="D481" s="110" t="s">
        <v>406</v>
      </c>
      <c r="E481" s="3">
        <v>6360</v>
      </c>
      <c r="F481" s="3">
        <v>70836651259</v>
      </c>
      <c r="G481" s="109" t="s">
        <v>129</v>
      </c>
      <c r="H481" s="30">
        <v>500</v>
      </c>
      <c r="I481" s="127">
        <v>37.19</v>
      </c>
      <c r="J481" s="127">
        <f>I481*(H481/K481)</f>
        <v>37.19</v>
      </c>
      <c r="K481" s="144">
        <v>500</v>
      </c>
    </row>
    <row r="482" spans="1:11" x14ac:dyDescent="0.3">
      <c r="A482" s="177"/>
      <c r="B482" s="94">
        <v>50</v>
      </c>
      <c r="C482" s="1" t="s">
        <v>297</v>
      </c>
      <c r="D482" s="113" t="s">
        <v>515</v>
      </c>
      <c r="E482" s="3">
        <v>59432200</v>
      </c>
      <c r="F482" s="3">
        <v>53126</v>
      </c>
      <c r="G482" s="33">
        <v>43891</v>
      </c>
      <c r="H482" s="30">
        <v>12</v>
      </c>
      <c r="I482" s="139"/>
      <c r="J482" s="139"/>
      <c r="K482" s="144"/>
    </row>
    <row r="483" spans="1:11" x14ac:dyDescent="0.3">
      <c r="A483" s="177"/>
      <c r="B483" s="94">
        <v>50</v>
      </c>
      <c r="C483" s="1" t="s">
        <v>298</v>
      </c>
      <c r="D483" s="113" t="s">
        <v>506</v>
      </c>
      <c r="E483" s="3">
        <v>1582</v>
      </c>
      <c r="F483" s="3" t="s">
        <v>299</v>
      </c>
      <c r="G483" s="33">
        <v>44013</v>
      </c>
      <c r="H483" s="30">
        <v>108</v>
      </c>
      <c r="I483" s="139"/>
      <c r="J483" s="139"/>
      <c r="K483" s="144"/>
    </row>
    <row r="484" spans="1:11" x14ac:dyDescent="0.3">
      <c r="A484" s="177"/>
      <c r="B484" s="94">
        <v>50</v>
      </c>
      <c r="C484" s="1" t="s">
        <v>300</v>
      </c>
      <c r="D484" s="113" t="s">
        <v>514</v>
      </c>
      <c r="E484" s="3">
        <v>15271</v>
      </c>
      <c r="F484" s="3" t="s">
        <v>302</v>
      </c>
      <c r="G484" s="105">
        <v>44228</v>
      </c>
      <c r="H484" s="30">
        <v>240</v>
      </c>
      <c r="I484" s="139">
        <v>0.82</v>
      </c>
      <c r="J484" s="139">
        <f>I484*(H484/K484)</f>
        <v>196.79999999999998</v>
      </c>
      <c r="K484" s="144">
        <v>1</v>
      </c>
    </row>
    <row r="485" spans="1:11" x14ac:dyDescent="0.3">
      <c r="A485" s="177"/>
      <c r="B485" s="94">
        <v>50</v>
      </c>
      <c r="C485" s="1" t="s">
        <v>95</v>
      </c>
      <c r="D485" s="113" t="s">
        <v>401</v>
      </c>
      <c r="E485" s="3">
        <v>305106</v>
      </c>
      <c r="F485" s="3">
        <v>6105856</v>
      </c>
      <c r="G485" s="105">
        <v>44317</v>
      </c>
      <c r="H485" s="30">
        <v>1000</v>
      </c>
      <c r="I485" s="139">
        <v>29.09</v>
      </c>
      <c r="J485" s="139">
        <f>I485*(H485/K485)</f>
        <v>290.89999999999998</v>
      </c>
      <c r="K485" s="144">
        <v>100</v>
      </c>
    </row>
    <row r="486" spans="1:11" x14ac:dyDescent="0.3">
      <c r="A486" s="177"/>
      <c r="B486" s="94">
        <v>50</v>
      </c>
      <c r="C486" s="4" t="s">
        <v>95</v>
      </c>
      <c r="D486" s="113" t="s">
        <v>401</v>
      </c>
      <c r="E486" s="3">
        <v>305122</v>
      </c>
      <c r="F486" s="3">
        <v>6152946</v>
      </c>
      <c r="G486" s="105">
        <v>44378</v>
      </c>
      <c r="H486" s="30">
        <v>1000</v>
      </c>
      <c r="I486" s="139">
        <v>7.95</v>
      </c>
      <c r="J486" s="139">
        <f>I486*(H486/K486)</f>
        <v>79.5</v>
      </c>
      <c r="K486" s="144">
        <v>100</v>
      </c>
    </row>
    <row r="487" spans="1:11" x14ac:dyDescent="0.3">
      <c r="A487" s="177"/>
      <c r="B487" s="94">
        <v>50</v>
      </c>
      <c r="C487" s="4" t="s">
        <v>370</v>
      </c>
      <c r="D487" s="110" t="s">
        <v>429</v>
      </c>
      <c r="E487" s="3">
        <v>8888492041</v>
      </c>
      <c r="F487" s="3" t="s">
        <v>92</v>
      </c>
      <c r="G487" s="33"/>
      <c r="H487" s="30">
        <v>600</v>
      </c>
      <c r="I487" s="139"/>
      <c r="J487" s="139"/>
      <c r="K487" s="144"/>
    </row>
    <row r="488" spans="1:11" x14ac:dyDescent="0.3">
      <c r="A488" s="177"/>
      <c r="B488" s="94">
        <v>50</v>
      </c>
      <c r="C488" s="1" t="s">
        <v>353</v>
      </c>
      <c r="D488" s="113" t="s">
        <v>449</v>
      </c>
      <c r="E488" s="3">
        <v>59430300</v>
      </c>
      <c r="F488" s="3">
        <v>52246</v>
      </c>
      <c r="G488" s="33">
        <v>43862</v>
      </c>
      <c r="H488" s="30">
        <v>12</v>
      </c>
      <c r="I488" s="139"/>
      <c r="J488" s="139"/>
      <c r="K488" s="144"/>
    </row>
    <row r="489" spans="1:11" x14ac:dyDescent="0.3">
      <c r="A489" s="177"/>
      <c r="B489" s="94">
        <v>50</v>
      </c>
      <c r="C489" s="1" t="s">
        <v>516</v>
      </c>
      <c r="D489" s="113" t="s">
        <v>515</v>
      </c>
      <c r="E489" s="3">
        <v>59431600</v>
      </c>
      <c r="F489" s="3">
        <v>434539</v>
      </c>
      <c r="G489" s="33">
        <v>43831</v>
      </c>
      <c r="H489" s="30">
        <v>48</v>
      </c>
      <c r="I489" s="139"/>
      <c r="J489" s="139"/>
      <c r="K489" s="144"/>
    </row>
    <row r="490" spans="1:11" x14ac:dyDescent="0.3">
      <c r="A490" s="177"/>
      <c r="B490" s="94">
        <v>50</v>
      </c>
      <c r="C490" s="1" t="s">
        <v>304</v>
      </c>
      <c r="D490" s="113" t="s">
        <v>428</v>
      </c>
      <c r="E490" s="3">
        <v>59431200</v>
      </c>
      <c r="F490" s="3">
        <v>326114</v>
      </c>
      <c r="G490" s="33">
        <v>44136</v>
      </c>
      <c r="H490" s="30">
        <v>24</v>
      </c>
      <c r="I490" s="139">
        <v>3.74</v>
      </c>
      <c r="J490" s="139"/>
      <c r="K490" s="144">
        <v>1</v>
      </c>
    </row>
    <row r="491" spans="1:11" x14ac:dyDescent="0.3">
      <c r="A491" s="177"/>
      <c r="B491" s="94">
        <v>50</v>
      </c>
      <c r="C491" s="4" t="s">
        <v>102</v>
      </c>
      <c r="D491" s="110" t="s">
        <v>376</v>
      </c>
      <c r="E491" s="3">
        <v>309695</v>
      </c>
      <c r="F491" s="3">
        <v>6320708</v>
      </c>
      <c r="G491" s="105">
        <v>44501</v>
      </c>
      <c r="H491" s="30">
        <v>8000</v>
      </c>
      <c r="I491" s="139">
        <v>36.83</v>
      </c>
      <c r="J491" s="139">
        <f>I491*(H491/K491)</f>
        <v>11785.599999999999</v>
      </c>
      <c r="K491" s="144">
        <v>25</v>
      </c>
    </row>
    <row r="492" spans="1:11" ht="28.8" x14ac:dyDescent="0.3">
      <c r="A492" s="177"/>
      <c r="B492" s="94">
        <v>50</v>
      </c>
      <c r="C492" s="4" t="s">
        <v>101</v>
      </c>
      <c r="D492" s="110" t="s">
        <v>375</v>
      </c>
      <c r="E492" s="3">
        <v>309592</v>
      </c>
      <c r="F492" s="3">
        <v>6277525</v>
      </c>
      <c r="G492" s="105">
        <v>44440</v>
      </c>
      <c r="H492" s="30">
        <v>800</v>
      </c>
      <c r="I492" s="139">
        <v>31.89</v>
      </c>
      <c r="J492" s="139">
        <f>I492*(H492/K492)</f>
        <v>255.12</v>
      </c>
      <c r="K492" s="144">
        <v>100</v>
      </c>
    </row>
    <row r="493" spans="1:11" x14ac:dyDescent="0.3">
      <c r="A493" s="177"/>
      <c r="B493" s="94">
        <v>50</v>
      </c>
      <c r="C493" s="1" t="s">
        <v>298</v>
      </c>
      <c r="D493" s="113" t="s">
        <v>506</v>
      </c>
      <c r="E493" s="3">
        <v>1582</v>
      </c>
      <c r="F493" s="3" t="s">
        <v>299</v>
      </c>
      <c r="G493" s="33">
        <v>44013</v>
      </c>
      <c r="H493" s="30">
        <v>144</v>
      </c>
      <c r="I493" s="139"/>
      <c r="J493" s="139"/>
      <c r="K493" s="144"/>
    </row>
    <row r="494" spans="1:11" x14ac:dyDescent="0.3">
      <c r="A494" s="177"/>
      <c r="B494" s="94">
        <v>50</v>
      </c>
      <c r="C494" s="1" t="s">
        <v>381</v>
      </c>
      <c r="D494" s="113" t="s">
        <v>427</v>
      </c>
      <c r="E494" s="3">
        <v>329464</v>
      </c>
      <c r="F494" s="3">
        <v>6291696</v>
      </c>
      <c r="G494" s="33"/>
      <c r="H494" s="30">
        <v>2000</v>
      </c>
      <c r="I494" s="139"/>
      <c r="J494" s="139"/>
      <c r="K494" s="144"/>
    </row>
    <row r="495" spans="1:11" x14ac:dyDescent="0.3">
      <c r="A495" s="177"/>
      <c r="B495" s="94">
        <v>50</v>
      </c>
      <c r="C495" s="1" t="s">
        <v>305</v>
      </c>
      <c r="D495" s="113" t="s">
        <v>517</v>
      </c>
      <c r="E495" s="3" t="s">
        <v>306</v>
      </c>
      <c r="F495" s="3" t="s">
        <v>307</v>
      </c>
      <c r="G495" s="33">
        <v>44136</v>
      </c>
      <c r="H495" s="30">
        <v>4000</v>
      </c>
      <c r="I495" s="139"/>
      <c r="J495" s="139"/>
      <c r="K495" s="144"/>
    </row>
    <row r="496" spans="1:11" x14ac:dyDescent="0.3">
      <c r="A496" s="12"/>
      <c r="B496" s="12"/>
      <c r="C496" s="13"/>
      <c r="D496" s="119"/>
      <c r="E496" s="14"/>
      <c r="F496" s="15"/>
      <c r="G496" s="14"/>
      <c r="H496" s="28"/>
      <c r="I496" s="132"/>
      <c r="J496" s="132"/>
    </row>
    <row r="497" spans="1:11" ht="15.75" customHeight="1" x14ac:dyDescent="0.3">
      <c r="A497" s="5" t="s">
        <v>343</v>
      </c>
      <c r="B497" s="5"/>
      <c r="C497" s="5" t="s">
        <v>0</v>
      </c>
      <c r="D497" s="112" t="s">
        <v>524</v>
      </c>
      <c r="E497" s="5" t="s">
        <v>1</v>
      </c>
      <c r="F497" s="5" t="s">
        <v>484</v>
      </c>
      <c r="G497" s="5" t="s">
        <v>2</v>
      </c>
      <c r="H497" s="25" t="s">
        <v>125</v>
      </c>
      <c r="I497" s="128" t="s">
        <v>532</v>
      </c>
      <c r="J497" s="128" t="s">
        <v>533</v>
      </c>
      <c r="K497" s="145" t="s">
        <v>534</v>
      </c>
    </row>
    <row r="498" spans="1:11" x14ac:dyDescent="0.3">
      <c r="A498" s="157">
        <v>51</v>
      </c>
      <c r="B498" s="81">
        <v>51</v>
      </c>
      <c r="C498" s="17" t="s">
        <v>166</v>
      </c>
      <c r="D498" s="114" t="s">
        <v>398</v>
      </c>
      <c r="E498" s="3" t="s">
        <v>241</v>
      </c>
      <c r="F498" s="99">
        <v>10880</v>
      </c>
      <c r="G498" s="39">
        <v>43405</v>
      </c>
      <c r="H498" s="30">
        <v>768</v>
      </c>
      <c r="I498" s="139"/>
      <c r="J498" s="139"/>
      <c r="K498" s="144"/>
    </row>
    <row r="499" spans="1:11" x14ac:dyDescent="0.3">
      <c r="A499" s="158"/>
      <c r="B499" s="95">
        <v>51</v>
      </c>
      <c r="C499" s="17" t="s">
        <v>359</v>
      </c>
      <c r="D499" s="114" t="s">
        <v>494</v>
      </c>
      <c r="E499" s="18">
        <v>59432800</v>
      </c>
      <c r="F499" s="99">
        <v>258039</v>
      </c>
      <c r="G499" s="39">
        <v>43678</v>
      </c>
      <c r="H499" s="30">
        <v>72</v>
      </c>
      <c r="I499" s="139"/>
      <c r="J499" s="139"/>
      <c r="K499" s="144"/>
    </row>
    <row r="500" spans="1:11" x14ac:dyDescent="0.3">
      <c r="A500" s="158"/>
      <c r="B500" s="95">
        <v>51</v>
      </c>
      <c r="C500" s="17" t="s">
        <v>351</v>
      </c>
      <c r="D500" s="114" t="s">
        <v>410</v>
      </c>
      <c r="E500" s="18">
        <v>449600</v>
      </c>
      <c r="F500" s="99">
        <v>244099</v>
      </c>
      <c r="G500" s="105">
        <v>44228</v>
      </c>
      <c r="H500" s="30">
        <v>12</v>
      </c>
      <c r="I500" s="139">
        <v>6.61</v>
      </c>
      <c r="J500" s="139">
        <f>I500*(H500/K500)</f>
        <v>79.320000000000007</v>
      </c>
      <c r="K500" s="144">
        <v>1</v>
      </c>
    </row>
    <row r="501" spans="1:11" x14ac:dyDescent="0.3">
      <c r="A501" s="158"/>
      <c r="B501" s="95">
        <v>51</v>
      </c>
      <c r="C501" s="17" t="s">
        <v>358</v>
      </c>
      <c r="D501" s="114" t="s">
        <v>426</v>
      </c>
      <c r="E501" s="18">
        <v>59432500</v>
      </c>
      <c r="F501" s="99">
        <v>370262</v>
      </c>
      <c r="G501" s="39">
        <v>43800</v>
      </c>
      <c r="H501" s="30">
        <v>84</v>
      </c>
      <c r="I501" s="139"/>
      <c r="J501" s="139"/>
      <c r="K501" s="144"/>
    </row>
    <row r="502" spans="1:11" x14ac:dyDescent="0.3">
      <c r="A502" s="158"/>
      <c r="B502" s="95">
        <v>51</v>
      </c>
      <c r="C502" s="17" t="s">
        <v>126</v>
      </c>
      <c r="D502" s="114" t="s">
        <v>462</v>
      </c>
      <c r="E502" s="18">
        <v>66027643</v>
      </c>
      <c r="F502" s="99">
        <v>201635</v>
      </c>
      <c r="G502" s="39">
        <v>43678</v>
      </c>
      <c r="H502" s="30">
        <v>300</v>
      </c>
      <c r="I502" s="139"/>
      <c r="J502" s="139"/>
      <c r="K502" s="144"/>
    </row>
    <row r="503" spans="1:11" x14ac:dyDescent="0.3">
      <c r="A503" s="158"/>
      <c r="B503" s="95">
        <v>51</v>
      </c>
      <c r="C503" s="17" t="s">
        <v>357</v>
      </c>
      <c r="D503" s="114" t="s">
        <v>421</v>
      </c>
      <c r="E503" s="18">
        <v>59431900</v>
      </c>
      <c r="F503" s="99">
        <v>250140</v>
      </c>
      <c r="G503" s="39">
        <v>43647</v>
      </c>
      <c r="H503" s="30">
        <v>96</v>
      </c>
      <c r="I503" s="139"/>
      <c r="J503" s="139"/>
      <c r="K503" s="144"/>
    </row>
    <row r="504" spans="1:11" ht="15.75" customHeight="1" x14ac:dyDescent="0.3">
      <c r="A504" s="158"/>
      <c r="B504" s="95">
        <v>51</v>
      </c>
      <c r="C504" s="17" t="s">
        <v>361</v>
      </c>
      <c r="D504" s="114" t="s">
        <v>418</v>
      </c>
      <c r="E504" s="18">
        <v>59433400</v>
      </c>
      <c r="F504" s="18">
        <v>266306</v>
      </c>
      <c r="G504" s="39">
        <v>42767</v>
      </c>
      <c r="H504" s="30">
        <v>24</v>
      </c>
      <c r="I504" s="139"/>
      <c r="J504" s="139"/>
      <c r="K504" s="144"/>
    </row>
    <row r="505" spans="1:11" x14ac:dyDescent="0.3">
      <c r="A505" s="158"/>
      <c r="B505" s="95">
        <v>51</v>
      </c>
      <c r="C505" s="17" t="s">
        <v>355</v>
      </c>
      <c r="D505" s="114" t="s">
        <v>404</v>
      </c>
      <c r="E505" s="18">
        <v>59430900</v>
      </c>
      <c r="F505" s="99">
        <v>52255</v>
      </c>
      <c r="G505" s="39">
        <v>42767</v>
      </c>
      <c r="H505" s="30">
        <v>24</v>
      </c>
      <c r="I505" s="139"/>
      <c r="J505" s="139"/>
      <c r="K505" s="144"/>
    </row>
    <row r="506" spans="1:11" x14ac:dyDescent="0.3">
      <c r="A506" s="158"/>
      <c r="B506" s="95">
        <v>51</v>
      </c>
      <c r="C506" s="4" t="s">
        <v>41</v>
      </c>
      <c r="D506" s="110" t="s">
        <v>443</v>
      </c>
      <c r="E506" s="18">
        <v>367283</v>
      </c>
      <c r="F506" s="99" t="s">
        <v>153</v>
      </c>
      <c r="G506" s="39">
        <v>43709</v>
      </c>
      <c r="H506" s="30">
        <v>400</v>
      </c>
      <c r="I506" s="139"/>
      <c r="J506" s="139"/>
      <c r="K506" s="144"/>
    </row>
    <row r="507" spans="1:11" x14ac:dyDescent="0.3">
      <c r="A507" s="158"/>
      <c r="B507" s="95">
        <v>51</v>
      </c>
      <c r="C507" s="4" t="s">
        <v>308</v>
      </c>
      <c r="D507" s="110" t="s">
        <v>509</v>
      </c>
      <c r="E507" s="3">
        <v>9801</v>
      </c>
      <c r="F507" s="32" t="s">
        <v>309</v>
      </c>
      <c r="G507" s="33">
        <v>43770</v>
      </c>
      <c r="H507" s="30">
        <v>50</v>
      </c>
      <c r="I507" s="139"/>
      <c r="J507" s="139"/>
      <c r="K507" s="144"/>
    </row>
    <row r="508" spans="1:11" x14ac:dyDescent="0.3">
      <c r="A508" s="158"/>
      <c r="B508" s="95">
        <v>51</v>
      </c>
      <c r="C508" s="1" t="s">
        <v>310</v>
      </c>
      <c r="D508" s="113" t="s">
        <v>463</v>
      </c>
      <c r="E508" s="3">
        <v>66927637</v>
      </c>
      <c r="F508" s="3">
        <v>201625</v>
      </c>
      <c r="G508" s="33">
        <v>43617</v>
      </c>
      <c r="H508" s="30">
        <v>70</v>
      </c>
      <c r="I508" s="139"/>
      <c r="J508" s="139"/>
      <c r="K508" s="144"/>
    </row>
    <row r="509" spans="1:11" x14ac:dyDescent="0.3">
      <c r="A509" s="158"/>
      <c r="B509" s="95">
        <v>51</v>
      </c>
      <c r="C509" s="17" t="s">
        <v>126</v>
      </c>
      <c r="D509" s="113" t="s">
        <v>463</v>
      </c>
      <c r="E509" s="3">
        <v>66027643</v>
      </c>
      <c r="F509" s="3">
        <v>201623</v>
      </c>
      <c r="G509" s="33">
        <v>43617</v>
      </c>
      <c r="H509" s="30">
        <v>60</v>
      </c>
      <c r="I509" s="139"/>
      <c r="J509" s="139"/>
      <c r="K509" s="144"/>
    </row>
    <row r="510" spans="1:11" x14ac:dyDescent="0.3">
      <c r="A510" s="158"/>
      <c r="B510" s="95">
        <v>51</v>
      </c>
      <c r="C510" s="1" t="s">
        <v>360</v>
      </c>
      <c r="D510" s="113" t="s">
        <v>470</v>
      </c>
      <c r="E510" s="3">
        <v>59432900</v>
      </c>
      <c r="F510" s="3">
        <v>260051</v>
      </c>
      <c r="G510" s="33">
        <v>43678</v>
      </c>
      <c r="H510" s="30">
        <v>24</v>
      </c>
      <c r="I510" s="139"/>
      <c r="J510" s="139"/>
      <c r="K510" s="144"/>
    </row>
    <row r="511" spans="1:11" x14ac:dyDescent="0.3">
      <c r="A511" s="158"/>
      <c r="B511" s="95">
        <v>51</v>
      </c>
      <c r="C511" s="17" t="s">
        <v>359</v>
      </c>
      <c r="D511" s="114" t="s">
        <v>494</v>
      </c>
      <c r="E511" s="3">
        <v>59432800</v>
      </c>
      <c r="F511" s="3">
        <v>258040</v>
      </c>
      <c r="G511" s="33">
        <v>43739</v>
      </c>
      <c r="H511" s="30">
        <v>24</v>
      </c>
      <c r="I511" s="139"/>
      <c r="J511" s="139"/>
      <c r="K511" s="144"/>
    </row>
    <row r="512" spans="1:11" x14ac:dyDescent="0.3">
      <c r="A512" s="158"/>
      <c r="B512" s="95">
        <v>51</v>
      </c>
      <c r="C512" s="17" t="s">
        <v>355</v>
      </c>
      <c r="D512" s="114" t="s">
        <v>404</v>
      </c>
      <c r="E512" s="3">
        <v>59430900</v>
      </c>
      <c r="F512" s="3">
        <v>52254</v>
      </c>
      <c r="G512" s="33">
        <v>42767</v>
      </c>
      <c r="H512" s="30">
        <v>744</v>
      </c>
      <c r="I512" s="139"/>
      <c r="J512" s="139"/>
      <c r="K512" s="144"/>
    </row>
    <row r="513" spans="1:11" x14ac:dyDescent="0.3">
      <c r="A513" s="158"/>
      <c r="B513" s="95">
        <v>51</v>
      </c>
      <c r="C513" s="17" t="s">
        <v>354</v>
      </c>
      <c r="D513" s="114" t="s">
        <v>444</v>
      </c>
      <c r="E513" s="3">
        <v>59430400</v>
      </c>
      <c r="F513" s="3">
        <v>52447</v>
      </c>
      <c r="G513" s="33">
        <v>43811</v>
      </c>
      <c r="H513" s="30">
        <v>144</v>
      </c>
      <c r="I513" s="139">
        <v>3.22</v>
      </c>
      <c r="J513" s="139"/>
      <c r="K513" s="144">
        <v>1</v>
      </c>
    </row>
    <row r="514" spans="1:11" x14ac:dyDescent="0.3">
      <c r="A514" s="158"/>
      <c r="B514" s="95">
        <v>51</v>
      </c>
      <c r="C514" s="4" t="s">
        <v>311</v>
      </c>
      <c r="D514" s="110" t="s">
        <v>476</v>
      </c>
      <c r="E514" s="3" t="s">
        <v>312</v>
      </c>
      <c r="F514" s="3" t="s">
        <v>313</v>
      </c>
      <c r="G514" s="33">
        <v>43040</v>
      </c>
      <c r="H514" s="30">
        <v>280</v>
      </c>
      <c r="I514" s="139"/>
      <c r="J514" s="139"/>
      <c r="K514" s="144"/>
    </row>
    <row r="515" spans="1:11" x14ac:dyDescent="0.3">
      <c r="A515" s="158"/>
      <c r="B515" s="95">
        <v>51</v>
      </c>
      <c r="C515" s="1" t="s">
        <v>314</v>
      </c>
      <c r="D515" s="113" t="s">
        <v>510</v>
      </c>
      <c r="E515" s="3">
        <v>55092</v>
      </c>
      <c r="F515" s="3" t="s">
        <v>315</v>
      </c>
      <c r="G515" s="33">
        <v>43720</v>
      </c>
      <c r="H515" s="30">
        <v>50</v>
      </c>
      <c r="I515" s="139"/>
      <c r="J515" s="139"/>
      <c r="K515" s="144"/>
    </row>
    <row r="516" spans="1:11" x14ac:dyDescent="0.3">
      <c r="A516" s="158"/>
      <c r="B516" s="95">
        <v>51</v>
      </c>
      <c r="C516" s="4" t="s">
        <v>316</v>
      </c>
      <c r="D516" s="110" t="s">
        <v>511</v>
      </c>
      <c r="E516" s="3" t="s">
        <v>317</v>
      </c>
      <c r="F516" s="3" t="s">
        <v>318</v>
      </c>
      <c r="G516" s="33">
        <v>43282</v>
      </c>
      <c r="H516" s="30">
        <v>12</v>
      </c>
      <c r="I516" s="139"/>
      <c r="J516" s="139"/>
      <c r="K516" s="144"/>
    </row>
    <row r="517" spans="1:11" x14ac:dyDescent="0.3">
      <c r="A517" s="158"/>
      <c r="B517" s="95">
        <v>51</v>
      </c>
      <c r="C517" s="1" t="s">
        <v>310</v>
      </c>
      <c r="D517" s="113" t="s">
        <v>463</v>
      </c>
      <c r="E517" s="3">
        <v>66927637</v>
      </c>
      <c r="F517" s="3">
        <v>201630</v>
      </c>
      <c r="G517" s="33">
        <v>43647</v>
      </c>
      <c r="H517" s="30">
        <v>70</v>
      </c>
      <c r="I517" s="139"/>
      <c r="J517" s="139"/>
      <c r="K517" s="144"/>
    </row>
    <row r="518" spans="1:11" x14ac:dyDescent="0.3">
      <c r="A518" s="158"/>
      <c r="B518" s="95">
        <v>51</v>
      </c>
      <c r="C518" s="4" t="s">
        <v>44</v>
      </c>
      <c r="D518" s="110" t="s">
        <v>443</v>
      </c>
      <c r="E518" s="3">
        <v>367281</v>
      </c>
      <c r="F518" s="3" t="s">
        <v>319</v>
      </c>
      <c r="G518" s="33">
        <v>43617</v>
      </c>
      <c r="H518" s="30">
        <v>200</v>
      </c>
      <c r="I518" s="139"/>
      <c r="J518" s="139"/>
      <c r="K518" s="144"/>
    </row>
    <row r="519" spans="1:11" x14ac:dyDescent="0.3">
      <c r="A519" s="158"/>
      <c r="B519" s="95">
        <v>51</v>
      </c>
      <c r="C519" s="1" t="s">
        <v>188</v>
      </c>
      <c r="D519" s="110" t="s">
        <v>459</v>
      </c>
      <c r="E519" s="3">
        <v>381444</v>
      </c>
      <c r="F519" s="3">
        <v>6068691</v>
      </c>
      <c r="G519" s="33">
        <v>43497</v>
      </c>
      <c r="H519" s="30">
        <v>2200</v>
      </c>
      <c r="I519" s="139"/>
      <c r="J519" s="139"/>
      <c r="K519" s="144"/>
    </row>
    <row r="520" spans="1:11" x14ac:dyDescent="0.3">
      <c r="A520" s="158"/>
      <c r="B520" s="95">
        <v>51</v>
      </c>
      <c r="C520" s="1" t="s">
        <v>188</v>
      </c>
      <c r="D520" s="110" t="s">
        <v>459</v>
      </c>
      <c r="E520" s="3">
        <v>381533</v>
      </c>
      <c r="F520" s="3">
        <v>7026719</v>
      </c>
      <c r="G520" s="33">
        <v>43811</v>
      </c>
      <c r="H520" s="30">
        <v>200</v>
      </c>
      <c r="I520" s="139"/>
      <c r="J520" s="139"/>
      <c r="K520" s="144"/>
    </row>
    <row r="521" spans="1:11" x14ac:dyDescent="0.3">
      <c r="A521" s="158"/>
      <c r="B521" s="95">
        <v>51</v>
      </c>
      <c r="C521" s="17" t="s">
        <v>139</v>
      </c>
      <c r="D521" s="114" t="s">
        <v>139</v>
      </c>
      <c r="E521" s="3">
        <v>41382</v>
      </c>
      <c r="F521" s="3" t="s">
        <v>320</v>
      </c>
      <c r="G521" s="33">
        <v>43040</v>
      </c>
      <c r="H521" s="30">
        <v>64</v>
      </c>
      <c r="I521" s="139"/>
      <c r="J521" s="139"/>
      <c r="K521" s="144"/>
    </row>
    <row r="522" spans="1:11" x14ac:dyDescent="0.3">
      <c r="A522" s="158"/>
      <c r="B522" s="95">
        <v>51</v>
      </c>
      <c r="C522" s="17" t="s">
        <v>347</v>
      </c>
      <c r="D522" s="113" t="s">
        <v>519</v>
      </c>
      <c r="E522" s="3">
        <v>104400</v>
      </c>
      <c r="F522" s="3">
        <v>161230</v>
      </c>
      <c r="G522" s="33">
        <v>43132</v>
      </c>
      <c r="H522" s="30">
        <v>12</v>
      </c>
      <c r="I522" s="139"/>
      <c r="J522" s="139"/>
      <c r="K522" s="144"/>
    </row>
    <row r="523" spans="1:11" x14ac:dyDescent="0.3">
      <c r="A523" s="158"/>
      <c r="B523" s="95">
        <v>51</v>
      </c>
      <c r="C523" s="1" t="s">
        <v>321</v>
      </c>
      <c r="D523" s="113" t="s">
        <v>475</v>
      </c>
      <c r="E523" s="3" t="s">
        <v>322</v>
      </c>
      <c r="F523" s="3">
        <v>161181</v>
      </c>
      <c r="G523" s="33">
        <v>43252</v>
      </c>
      <c r="H523" s="30">
        <v>4</v>
      </c>
      <c r="I523" s="139"/>
      <c r="J523" s="139"/>
      <c r="K523" s="144"/>
    </row>
    <row r="524" spans="1:11" x14ac:dyDescent="0.3">
      <c r="A524" s="158"/>
      <c r="B524" s="95">
        <v>51</v>
      </c>
      <c r="C524" s="17" t="s">
        <v>359</v>
      </c>
      <c r="D524" s="114" t="s">
        <v>494</v>
      </c>
      <c r="E524" s="3">
        <v>59432800</v>
      </c>
      <c r="F524" s="3">
        <v>258040</v>
      </c>
      <c r="G524" s="33">
        <v>43739</v>
      </c>
      <c r="H524" s="30">
        <v>84</v>
      </c>
      <c r="I524" s="139"/>
      <c r="J524" s="139"/>
      <c r="K524" s="144"/>
    </row>
    <row r="525" spans="1:11" x14ac:dyDescent="0.3">
      <c r="A525" s="158"/>
      <c r="B525" s="95">
        <v>51</v>
      </c>
      <c r="C525" s="17" t="s">
        <v>358</v>
      </c>
      <c r="D525" s="114" t="s">
        <v>426</v>
      </c>
      <c r="E525" s="3">
        <v>59432500</v>
      </c>
      <c r="F525" s="3">
        <v>370252</v>
      </c>
      <c r="G525" s="33">
        <v>43678</v>
      </c>
      <c r="H525" s="30">
        <v>36</v>
      </c>
      <c r="I525" s="139"/>
      <c r="J525" s="139"/>
      <c r="K525" s="144"/>
    </row>
    <row r="526" spans="1:11" x14ac:dyDescent="0.3">
      <c r="A526" s="159"/>
      <c r="B526" s="95">
        <v>51</v>
      </c>
      <c r="C526" s="1" t="s">
        <v>323</v>
      </c>
      <c r="D526" s="113" t="s">
        <v>523</v>
      </c>
      <c r="E526" s="3">
        <v>3566</v>
      </c>
      <c r="F526" s="3" t="s">
        <v>324</v>
      </c>
      <c r="G526" s="33">
        <v>43252</v>
      </c>
      <c r="H526" s="30">
        <v>100</v>
      </c>
      <c r="I526" s="139"/>
      <c r="J526" s="139"/>
      <c r="K526" s="144"/>
    </row>
    <row r="527" spans="1:11" x14ac:dyDescent="0.3">
      <c r="A527" s="12"/>
      <c r="B527" s="12"/>
      <c r="C527" s="13"/>
      <c r="D527" s="119"/>
      <c r="E527" s="14"/>
      <c r="F527" s="15"/>
      <c r="G527" s="14"/>
      <c r="H527" s="28"/>
      <c r="I527" s="132"/>
      <c r="J527" s="132"/>
    </row>
    <row r="528" spans="1:11" ht="15.75" customHeight="1" x14ac:dyDescent="0.3">
      <c r="A528" s="5" t="s">
        <v>343</v>
      </c>
      <c r="B528" s="5"/>
      <c r="C528" s="5" t="s">
        <v>0</v>
      </c>
      <c r="D528" s="112" t="s">
        <v>524</v>
      </c>
      <c r="E528" s="5" t="s">
        <v>1</v>
      </c>
      <c r="F528" s="5" t="s">
        <v>484</v>
      </c>
      <c r="G528" s="5" t="s">
        <v>2</v>
      </c>
      <c r="H528" s="25" t="s">
        <v>125</v>
      </c>
      <c r="I528" s="128" t="s">
        <v>532</v>
      </c>
      <c r="J528" s="128" t="s">
        <v>533</v>
      </c>
      <c r="K528" s="145" t="s">
        <v>534</v>
      </c>
    </row>
    <row r="529" spans="1:12" x14ac:dyDescent="0.3">
      <c r="A529" s="177">
        <v>52</v>
      </c>
      <c r="B529" s="94">
        <v>52</v>
      </c>
      <c r="C529" s="4" t="s">
        <v>102</v>
      </c>
      <c r="D529" s="110" t="s">
        <v>376</v>
      </c>
      <c r="E529" s="18">
        <v>309695</v>
      </c>
      <c r="F529" s="99">
        <v>6187831</v>
      </c>
      <c r="G529" s="105">
        <v>44348</v>
      </c>
      <c r="H529" s="30">
        <v>300</v>
      </c>
      <c r="I529" s="139">
        <v>36.83</v>
      </c>
      <c r="J529" s="139">
        <f>I529*(H529/K529)</f>
        <v>441.96</v>
      </c>
      <c r="K529" s="144">
        <v>25</v>
      </c>
      <c r="L529" t="s">
        <v>530</v>
      </c>
    </row>
    <row r="530" spans="1:12" x14ac:dyDescent="0.3">
      <c r="A530" s="177"/>
      <c r="B530" s="94">
        <v>52</v>
      </c>
      <c r="C530" s="17" t="s">
        <v>157</v>
      </c>
      <c r="D530" s="114" t="s">
        <v>430</v>
      </c>
      <c r="E530" s="18">
        <v>305536</v>
      </c>
      <c r="F530" s="99">
        <v>6200982</v>
      </c>
      <c r="G530" s="105">
        <v>44378</v>
      </c>
      <c r="H530" s="30">
        <v>5000</v>
      </c>
      <c r="I530" s="139">
        <v>118.95</v>
      </c>
      <c r="J530" s="139">
        <f>I530*(H530/K530)</f>
        <v>594.75</v>
      </c>
      <c r="K530" s="144">
        <v>1000</v>
      </c>
    </row>
    <row r="531" spans="1:12" x14ac:dyDescent="0.3">
      <c r="A531" s="177"/>
      <c r="B531" s="94">
        <v>52</v>
      </c>
      <c r="C531" s="1" t="s">
        <v>327</v>
      </c>
      <c r="D531" s="113" t="s">
        <v>507</v>
      </c>
      <c r="E531" s="3">
        <v>305916</v>
      </c>
      <c r="F531" s="3">
        <v>6270806</v>
      </c>
      <c r="G531" s="105">
        <v>44440</v>
      </c>
      <c r="H531" s="30">
        <v>500</v>
      </c>
      <c r="I531" s="139">
        <v>18.23</v>
      </c>
      <c r="J531" s="139">
        <f>I531*(H531/K531)</f>
        <v>182.3</v>
      </c>
      <c r="K531" s="144">
        <v>50</v>
      </c>
    </row>
    <row r="532" spans="1:12" x14ac:dyDescent="0.3">
      <c r="A532" s="177"/>
      <c r="B532" s="94">
        <v>52</v>
      </c>
      <c r="C532" s="4" t="s">
        <v>377</v>
      </c>
      <c r="D532" s="110" t="s">
        <v>375</v>
      </c>
      <c r="E532" s="18">
        <v>309606</v>
      </c>
      <c r="F532" s="99">
        <v>6277531</v>
      </c>
      <c r="G532" s="105">
        <v>44440</v>
      </c>
      <c r="H532" s="30">
        <v>9600</v>
      </c>
      <c r="I532" s="139">
        <v>17.739999999999998</v>
      </c>
      <c r="J532" s="139">
        <f>I532*(H532/K532)</f>
        <v>1703.04</v>
      </c>
      <c r="K532" s="144">
        <v>100</v>
      </c>
    </row>
    <row r="533" spans="1:12" x14ac:dyDescent="0.3">
      <c r="A533" s="177"/>
      <c r="B533" s="94">
        <v>52</v>
      </c>
      <c r="C533" s="1" t="s">
        <v>325</v>
      </c>
      <c r="D533" s="113" t="s">
        <v>506</v>
      </c>
      <c r="E533" s="3">
        <v>1583</v>
      </c>
      <c r="F533" s="3" t="s">
        <v>326</v>
      </c>
      <c r="G533" s="33">
        <v>44105</v>
      </c>
      <c r="H533" s="30">
        <v>72</v>
      </c>
      <c r="I533" s="139"/>
      <c r="J533" s="139"/>
      <c r="K533" s="144"/>
    </row>
    <row r="534" spans="1:12" ht="15.75" customHeight="1" x14ac:dyDescent="0.3">
      <c r="A534" s="177"/>
      <c r="B534" s="94">
        <v>52</v>
      </c>
      <c r="C534" s="4" t="s">
        <v>24</v>
      </c>
      <c r="D534" s="110" t="s">
        <v>387</v>
      </c>
      <c r="E534" s="18" t="s">
        <v>25</v>
      </c>
      <c r="F534" s="99">
        <v>1614592480</v>
      </c>
      <c r="G534" s="109" t="s">
        <v>132</v>
      </c>
      <c r="H534" s="30">
        <v>192</v>
      </c>
      <c r="I534" s="139">
        <v>48.95</v>
      </c>
      <c r="J534" s="139">
        <f t="shared" ref="J534:J542" si="11">I534*(H534/K534)</f>
        <v>48.95</v>
      </c>
      <c r="K534" s="144">
        <v>192</v>
      </c>
    </row>
    <row r="535" spans="1:12" x14ac:dyDescent="0.3">
      <c r="A535" s="177"/>
      <c r="B535" s="94">
        <v>52</v>
      </c>
      <c r="C535" s="4" t="s">
        <v>27</v>
      </c>
      <c r="D535" s="110" t="s">
        <v>382</v>
      </c>
      <c r="E535" s="18" t="s">
        <v>28</v>
      </c>
      <c r="F535" s="99">
        <v>191452280</v>
      </c>
      <c r="G535" s="109" t="s">
        <v>132</v>
      </c>
      <c r="H535" s="30">
        <v>352</v>
      </c>
      <c r="I535" s="139">
        <v>7.02</v>
      </c>
      <c r="J535" s="139">
        <f t="shared" si="11"/>
        <v>112.32</v>
      </c>
      <c r="K535" s="144">
        <v>22</v>
      </c>
    </row>
    <row r="536" spans="1:12" x14ac:dyDescent="0.3">
      <c r="A536" s="177"/>
      <c r="B536" s="94">
        <v>52</v>
      </c>
      <c r="C536" s="17" t="s">
        <v>146</v>
      </c>
      <c r="D536" s="114" t="s">
        <v>416</v>
      </c>
      <c r="E536" s="18" t="s">
        <v>147</v>
      </c>
      <c r="F536" s="99" t="s">
        <v>159</v>
      </c>
      <c r="G536" s="105">
        <v>44317</v>
      </c>
      <c r="H536" s="30">
        <v>1000</v>
      </c>
      <c r="I536" s="139">
        <v>4.0599999999999996</v>
      </c>
      <c r="J536" s="139">
        <f t="shared" si="11"/>
        <v>4059.9999999999995</v>
      </c>
      <c r="K536" s="144">
        <v>1</v>
      </c>
    </row>
    <row r="537" spans="1:12" x14ac:dyDescent="0.3">
      <c r="A537" s="177"/>
      <c r="B537" s="94">
        <v>52</v>
      </c>
      <c r="C537" s="17" t="s">
        <v>160</v>
      </c>
      <c r="D537" s="114" t="s">
        <v>508</v>
      </c>
      <c r="E537" s="18" t="s">
        <v>161</v>
      </c>
      <c r="F537" s="101" t="s">
        <v>162</v>
      </c>
      <c r="G537" s="105">
        <v>44317</v>
      </c>
      <c r="H537" s="30">
        <v>4</v>
      </c>
      <c r="I537" s="139">
        <v>17.25</v>
      </c>
      <c r="J537" s="139">
        <f t="shared" si="11"/>
        <v>69</v>
      </c>
      <c r="K537" s="144">
        <v>1</v>
      </c>
    </row>
    <row r="538" spans="1:12" x14ac:dyDescent="0.3">
      <c r="A538" s="177"/>
      <c r="B538" s="94">
        <v>52</v>
      </c>
      <c r="C538" s="17" t="s">
        <v>163</v>
      </c>
      <c r="D538" s="114" t="s">
        <v>416</v>
      </c>
      <c r="E538" s="18" t="s">
        <v>164</v>
      </c>
      <c r="F538" s="99" t="s">
        <v>165</v>
      </c>
      <c r="G538" s="105">
        <v>44197</v>
      </c>
      <c r="H538" s="30">
        <v>1</v>
      </c>
      <c r="I538" s="139">
        <v>46.18</v>
      </c>
      <c r="J538" s="139">
        <f t="shared" si="11"/>
        <v>46.18</v>
      </c>
      <c r="K538" s="144">
        <v>1</v>
      </c>
    </row>
    <row r="539" spans="1:12" x14ac:dyDescent="0.3">
      <c r="A539" s="177"/>
      <c r="B539" s="94">
        <v>52</v>
      </c>
      <c r="C539" s="4" t="s">
        <v>35</v>
      </c>
      <c r="D539" s="110" t="s">
        <v>409</v>
      </c>
      <c r="E539" s="18">
        <v>6818</v>
      </c>
      <c r="F539" s="99" t="s">
        <v>136</v>
      </c>
      <c r="G539" s="109" t="s">
        <v>132</v>
      </c>
      <c r="H539" s="30">
        <v>8000</v>
      </c>
      <c r="I539" s="139">
        <v>2.29</v>
      </c>
      <c r="J539" s="139">
        <f t="shared" si="11"/>
        <v>91.6</v>
      </c>
      <c r="K539" s="144">
        <v>200</v>
      </c>
    </row>
    <row r="540" spans="1:12" x14ac:dyDescent="0.3">
      <c r="A540" s="177"/>
      <c r="B540" s="94">
        <v>52</v>
      </c>
      <c r="C540" s="4" t="s">
        <v>83</v>
      </c>
      <c r="D540" s="110" t="s">
        <v>384</v>
      </c>
      <c r="E540" s="18" t="s">
        <v>84</v>
      </c>
      <c r="F540" s="99">
        <v>1614514081</v>
      </c>
      <c r="G540" s="109" t="s">
        <v>132</v>
      </c>
      <c r="H540" s="30">
        <v>320</v>
      </c>
      <c r="I540" s="139">
        <v>48.95</v>
      </c>
      <c r="J540" s="139">
        <f t="shared" si="11"/>
        <v>48.95</v>
      </c>
      <c r="K540" s="144">
        <v>320</v>
      </c>
    </row>
    <row r="541" spans="1:12" x14ac:dyDescent="0.3">
      <c r="A541" s="177"/>
      <c r="B541" s="94">
        <v>52</v>
      </c>
      <c r="C541" s="4" t="s">
        <v>85</v>
      </c>
      <c r="D541" s="110" t="s">
        <v>385</v>
      </c>
      <c r="E541" s="18" t="s">
        <v>86</v>
      </c>
      <c r="F541" s="99">
        <v>1614532880</v>
      </c>
      <c r="G541" s="109" t="s">
        <v>132</v>
      </c>
      <c r="H541" s="30">
        <v>224</v>
      </c>
      <c r="I541" s="139">
        <v>48.95</v>
      </c>
      <c r="J541" s="139">
        <f t="shared" si="11"/>
        <v>48.95</v>
      </c>
      <c r="K541" s="144">
        <v>224</v>
      </c>
    </row>
    <row r="542" spans="1:12" x14ac:dyDescent="0.3">
      <c r="A542" s="177"/>
      <c r="B542" s="94">
        <v>52</v>
      </c>
      <c r="C542" s="4" t="s">
        <v>345</v>
      </c>
      <c r="D542" s="110" t="s">
        <v>406</v>
      </c>
      <c r="E542" s="18">
        <v>6360</v>
      </c>
      <c r="F542" s="99" t="s">
        <v>158</v>
      </c>
      <c r="G542" s="109" t="s">
        <v>132</v>
      </c>
      <c r="H542" s="30">
        <v>1000</v>
      </c>
      <c r="I542" s="139">
        <v>37.19</v>
      </c>
      <c r="J542" s="139">
        <f t="shared" si="11"/>
        <v>74.38</v>
      </c>
      <c r="K542" s="144">
        <v>500</v>
      </c>
    </row>
    <row r="543" spans="1:12" x14ac:dyDescent="0.3">
      <c r="A543" s="177"/>
      <c r="B543" s="94">
        <v>52</v>
      </c>
      <c r="C543" s="17" t="s">
        <v>166</v>
      </c>
      <c r="D543" s="114" t="s">
        <v>398</v>
      </c>
      <c r="E543" s="3" t="s">
        <v>241</v>
      </c>
      <c r="F543" s="99">
        <v>10880</v>
      </c>
      <c r="G543" s="41">
        <v>44153</v>
      </c>
      <c r="H543" s="30">
        <v>1536</v>
      </c>
      <c r="I543" s="139"/>
      <c r="J543" s="139"/>
      <c r="K543" s="144"/>
    </row>
    <row r="544" spans="1:12" x14ac:dyDescent="0.3">
      <c r="A544" s="12"/>
      <c r="B544" s="12"/>
      <c r="C544" s="13"/>
      <c r="D544" s="119"/>
      <c r="E544" s="14"/>
      <c r="F544" s="15"/>
      <c r="G544" s="14"/>
      <c r="H544" s="28"/>
      <c r="I544" s="132"/>
      <c r="J544" s="132"/>
    </row>
    <row r="545" spans="1:11" ht="15.75" customHeight="1" x14ac:dyDescent="0.3">
      <c r="A545" s="5" t="s">
        <v>343</v>
      </c>
      <c r="B545" s="5"/>
      <c r="C545" s="5" t="s">
        <v>0</v>
      </c>
      <c r="D545" s="112" t="s">
        <v>524</v>
      </c>
      <c r="E545" s="5" t="s">
        <v>1</v>
      </c>
      <c r="F545" s="5" t="s">
        <v>484</v>
      </c>
      <c r="G545" s="5" t="s">
        <v>2</v>
      </c>
      <c r="H545" s="25" t="s">
        <v>125</v>
      </c>
      <c r="I545" s="128" t="s">
        <v>532</v>
      </c>
      <c r="J545" s="128" t="s">
        <v>533</v>
      </c>
      <c r="K545" s="145" t="s">
        <v>534</v>
      </c>
    </row>
    <row r="546" spans="1:11" x14ac:dyDescent="0.3">
      <c r="A546" s="178">
        <v>53</v>
      </c>
      <c r="B546" s="88">
        <v>53</v>
      </c>
      <c r="C546" s="4" t="s">
        <v>85</v>
      </c>
      <c r="D546" s="110" t="s">
        <v>385</v>
      </c>
      <c r="E546" s="18" t="s">
        <v>86</v>
      </c>
      <c r="F546" s="99">
        <v>1914532880</v>
      </c>
      <c r="G546" s="109" t="s">
        <v>132</v>
      </c>
      <c r="H546" s="30">
        <v>1792</v>
      </c>
      <c r="I546" s="139">
        <v>48.94</v>
      </c>
      <c r="J546" s="139">
        <f t="shared" ref="J546:J552" si="12">I546*(H546/K546)</f>
        <v>391.52</v>
      </c>
      <c r="K546" s="144">
        <v>224</v>
      </c>
    </row>
    <row r="547" spans="1:11" x14ac:dyDescent="0.3">
      <c r="A547" s="178"/>
      <c r="B547" s="88">
        <v>53</v>
      </c>
      <c r="C547" s="4" t="s">
        <v>83</v>
      </c>
      <c r="D547" s="110" t="s">
        <v>384</v>
      </c>
      <c r="E547" s="18" t="s">
        <v>84</v>
      </c>
      <c r="F547" s="99">
        <v>1914514081</v>
      </c>
      <c r="G547" s="109" t="s">
        <v>132</v>
      </c>
      <c r="H547" s="30">
        <v>2240</v>
      </c>
      <c r="I547" s="139">
        <v>48.95</v>
      </c>
      <c r="J547" s="139">
        <f t="shared" si="12"/>
        <v>342.65000000000003</v>
      </c>
      <c r="K547" s="144">
        <v>320</v>
      </c>
    </row>
    <row r="548" spans="1:11" x14ac:dyDescent="0.3">
      <c r="A548" s="178"/>
      <c r="B548" s="88">
        <v>53</v>
      </c>
      <c r="C548" s="4" t="s">
        <v>362</v>
      </c>
      <c r="D548" s="110" t="s">
        <v>383</v>
      </c>
      <c r="E548" s="18" t="s">
        <v>87</v>
      </c>
      <c r="F548" s="99">
        <v>1914514081</v>
      </c>
      <c r="G548" s="109" t="s">
        <v>132</v>
      </c>
      <c r="H548" s="30">
        <v>432</v>
      </c>
      <c r="I548" s="139">
        <v>42.9</v>
      </c>
      <c r="J548" s="139">
        <f t="shared" si="12"/>
        <v>128.69999999999999</v>
      </c>
      <c r="K548" s="144">
        <v>144</v>
      </c>
    </row>
    <row r="549" spans="1:11" x14ac:dyDescent="0.3">
      <c r="A549" s="178"/>
      <c r="B549" s="88">
        <v>53</v>
      </c>
      <c r="C549" s="4" t="s">
        <v>21</v>
      </c>
      <c r="D549" s="110" t="s">
        <v>388</v>
      </c>
      <c r="E549" s="18" t="s">
        <v>22</v>
      </c>
      <c r="F549" s="18">
        <v>1914523480</v>
      </c>
      <c r="G549" s="105" t="s">
        <v>132</v>
      </c>
      <c r="H549" s="30">
        <v>544</v>
      </c>
      <c r="I549" s="139">
        <v>48.95</v>
      </c>
      <c r="J549" s="139">
        <f t="shared" si="12"/>
        <v>97.9</v>
      </c>
      <c r="K549" s="144">
        <v>272</v>
      </c>
    </row>
    <row r="550" spans="1:11" x14ac:dyDescent="0.3">
      <c r="A550" s="178"/>
      <c r="B550" s="88">
        <v>53</v>
      </c>
      <c r="C550" s="4" t="s">
        <v>32</v>
      </c>
      <c r="D550" s="110" t="s">
        <v>386</v>
      </c>
      <c r="E550" s="18" t="s">
        <v>33</v>
      </c>
      <c r="F550" s="18">
        <v>1914571681</v>
      </c>
      <c r="G550" s="105" t="s">
        <v>132</v>
      </c>
      <c r="H550" s="30">
        <v>256</v>
      </c>
      <c r="I550" s="139">
        <v>49.51</v>
      </c>
      <c r="J550" s="139">
        <f t="shared" si="12"/>
        <v>99.02</v>
      </c>
      <c r="K550" s="144">
        <v>128</v>
      </c>
    </row>
    <row r="551" spans="1:11" ht="15.75" customHeight="1" x14ac:dyDescent="0.3">
      <c r="A551" s="178"/>
      <c r="B551" s="88">
        <v>53</v>
      </c>
      <c r="C551" s="4" t="s">
        <v>27</v>
      </c>
      <c r="D551" s="110" t="s">
        <v>382</v>
      </c>
      <c r="E551" s="18" t="s">
        <v>28</v>
      </c>
      <c r="F551" s="18">
        <v>1914552280</v>
      </c>
      <c r="G551" s="105" t="s">
        <v>132</v>
      </c>
      <c r="H551" s="30">
        <v>352</v>
      </c>
      <c r="I551" s="139">
        <v>7.02</v>
      </c>
      <c r="J551" s="139">
        <f t="shared" si="12"/>
        <v>112.32</v>
      </c>
      <c r="K551" s="144">
        <v>22</v>
      </c>
    </row>
    <row r="552" spans="1:11" x14ac:dyDescent="0.3">
      <c r="A552" s="178"/>
      <c r="B552" s="88">
        <v>53</v>
      </c>
      <c r="C552" s="4" t="s">
        <v>24</v>
      </c>
      <c r="D552" s="110" t="s">
        <v>387</v>
      </c>
      <c r="E552" s="18" t="s">
        <v>25</v>
      </c>
      <c r="F552" s="18">
        <v>1914542480</v>
      </c>
      <c r="G552" s="105" t="s">
        <v>132</v>
      </c>
      <c r="H552" s="30">
        <v>1152</v>
      </c>
      <c r="I552" s="139">
        <v>48.95</v>
      </c>
      <c r="J552" s="139">
        <f t="shared" si="12"/>
        <v>293.70000000000005</v>
      </c>
      <c r="K552" s="144">
        <v>192</v>
      </c>
    </row>
    <row r="553" spans="1:11" x14ac:dyDescent="0.3">
      <c r="A553" s="178"/>
      <c r="B553" s="88">
        <v>53</v>
      </c>
      <c r="C553" s="1" t="s">
        <v>454</v>
      </c>
      <c r="D553" s="113" t="s">
        <v>455</v>
      </c>
      <c r="E553" s="3">
        <v>15270</v>
      </c>
      <c r="F553" s="3" t="s">
        <v>329</v>
      </c>
      <c r="G553" s="33">
        <v>44166</v>
      </c>
      <c r="H553" s="30">
        <v>1920</v>
      </c>
      <c r="I553" s="139"/>
      <c r="J553" s="139"/>
      <c r="K553" s="144"/>
    </row>
    <row r="554" spans="1:11" x14ac:dyDescent="0.3">
      <c r="A554" s="178"/>
      <c r="B554" s="88">
        <v>53</v>
      </c>
      <c r="C554" s="1" t="s">
        <v>454</v>
      </c>
      <c r="D554" s="113" t="s">
        <v>455</v>
      </c>
      <c r="E554" s="3">
        <v>15271</v>
      </c>
      <c r="F554" s="3" t="s">
        <v>330</v>
      </c>
      <c r="G554" s="105">
        <v>44228</v>
      </c>
      <c r="H554" s="30">
        <v>1200</v>
      </c>
      <c r="I554" s="139">
        <v>0.82</v>
      </c>
      <c r="J554" s="139">
        <f>I554*(H554/K554)</f>
        <v>983.99999999999989</v>
      </c>
      <c r="K554" s="144">
        <v>1</v>
      </c>
    </row>
    <row r="555" spans="1:11" x14ac:dyDescent="0.3">
      <c r="A555" s="12"/>
      <c r="B555" s="12"/>
      <c r="C555" s="13"/>
      <c r="D555" s="119"/>
      <c r="E555" s="14"/>
      <c r="F555" s="15"/>
      <c r="G555" s="14"/>
      <c r="H555" s="28"/>
      <c r="I555" s="132"/>
      <c r="J555" s="132"/>
    </row>
    <row r="556" spans="1:11" ht="15.75" customHeight="1" x14ac:dyDescent="0.3">
      <c r="A556" s="5" t="s">
        <v>343</v>
      </c>
      <c r="B556" s="5"/>
      <c r="C556" s="5" t="s">
        <v>0</v>
      </c>
      <c r="D556" s="112" t="s">
        <v>524</v>
      </c>
      <c r="E556" s="5" t="s">
        <v>1</v>
      </c>
      <c r="F556" s="5" t="s">
        <v>484</v>
      </c>
      <c r="G556" s="5" t="s">
        <v>2</v>
      </c>
      <c r="H556" s="25" t="s">
        <v>125</v>
      </c>
      <c r="I556" s="128" t="s">
        <v>532</v>
      </c>
      <c r="J556" s="128" t="s">
        <v>533</v>
      </c>
      <c r="K556" s="145" t="s">
        <v>534</v>
      </c>
    </row>
    <row r="557" spans="1:11" ht="15" customHeight="1" x14ac:dyDescent="0.3">
      <c r="A557" s="166">
        <v>54</v>
      </c>
      <c r="B557" s="84">
        <v>54</v>
      </c>
      <c r="C557" s="23" t="s">
        <v>88</v>
      </c>
      <c r="D557" s="118" t="s">
        <v>389</v>
      </c>
      <c r="E557" s="3">
        <v>2600</v>
      </c>
      <c r="F557" s="3">
        <v>7052</v>
      </c>
      <c r="G557" s="109" t="s">
        <v>132</v>
      </c>
      <c r="H557" s="30">
        <v>156000</v>
      </c>
      <c r="I557" s="139">
        <v>21.2</v>
      </c>
      <c r="J557" s="139">
        <f>I557*(H557/K557)</f>
        <v>1653.6</v>
      </c>
      <c r="K557" s="144">
        <v>2000</v>
      </c>
    </row>
    <row r="558" spans="1:11" ht="15" customHeight="1" x14ac:dyDescent="0.3">
      <c r="A558" s="166"/>
      <c r="B558" s="84">
        <v>54</v>
      </c>
      <c r="C558" s="4" t="s">
        <v>231</v>
      </c>
      <c r="D558" s="110" t="s">
        <v>375</v>
      </c>
      <c r="E558" s="3">
        <v>309594</v>
      </c>
      <c r="F558" s="3">
        <v>7338974</v>
      </c>
      <c r="G558" s="105">
        <v>44866</v>
      </c>
      <c r="H558" s="30">
        <v>800</v>
      </c>
      <c r="I558" s="139">
        <v>10.99</v>
      </c>
      <c r="J558" s="139">
        <f>I558*(H558/K558)</f>
        <v>87.92</v>
      </c>
      <c r="K558" s="144">
        <v>100</v>
      </c>
    </row>
    <row r="559" spans="1:11" ht="15" customHeight="1" x14ac:dyDescent="0.3">
      <c r="A559" s="166"/>
      <c r="B559" s="84">
        <v>54</v>
      </c>
      <c r="C559" s="4" t="s">
        <v>340</v>
      </c>
      <c r="D559" s="110" t="s">
        <v>392</v>
      </c>
      <c r="E559" s="3">
        <v>4215</v>
      </c>
      <c r="F559" s="3">
        <v>71140230</v>
      </c>
      <c r="G559" s="105">
        <v>44593</v>
      </c>
      <c r="H559" s="30">
        <v>180</v>
      </c>
      <c r="I559" s="139">
        <v>4.88</v>
      </c>
      <c r="J559" s="139">
        <f>I559*(H559/K559)</f>
        <v>878.4</v>
      </c>
      <c r="K559" s="144">
        <v>1</v>
      </c>
    </row>
    <row r="560" spans="1:11" ht="15" customHeight="1" x14ac:dyDescent="0.3">
      <c r="A560" s="166"/>
      <c r="B560" s="84">
        <v>54</v>
      </c>
      <c r="C560" s="17" t="s">
        <v>150</v>
      </c>
      <c r="D560" s="110" t="s">
        <v>409</v>
      </c>
      <c r="E560" s="3">
        <v>5750</v>
      </c>
      <c r="F560" s="3" t="s">
        <v>79</v>
      </c>
      <c r="G560" s="109" t="s">
        <v>132</v>
      </c>
      <c r="H560" s="30">
        <v>20000</v>
      </c>
      <c r="I560" s="139">
        <v>3.95</v>
      </c>
      <c r="J560" s="139">
        <f>I560*(H560/K560)</f>
        <v>395</v>
      </c>
      <c r="K560" s="144">
        <v>200</v>
      </c>
    </row>
    <row r="561" spans="1:12" ht="15" customHeight="1" x14ac:dyDescent="0.3">
      <c r="A561" s="166"/>
      <c r="B561" s="84">
        <v>54</v>
      </c>
      <c r="C561" s="17" t="s">
        <v>354</v>
      </c>
      <c r="D561" s="114" t="s">
        <v>444</v>
      </c>
      <c r="E561" s="3">
        <v>59430400</v>
      </c>
      <c r="F561" s="3">
        <v>52836</v>
      </c>
      <c r="G561" s="33">
        <v>43831</v>
      </c>
      <c r="H561" s="30">
        <v>168</v>
      </c>
      <c r="I561" s="139">
        <v>3.22</v>
      </c>
      <c r="J561" s="139"/>
      <c r="K561" s="144">
        <v>1</v>
      </c>
    </row>
    <row r="562" spans="1:12" ht="15" customHeight="1" x14ac:dyDescent="0.3">
      <c r="A562" s="166"/>
      <c r="B562" s="84">
        <v>54</v>
      </c>
      <c r="C562" s="1" t="s">
        <v>331</v>
      </c>
      <c r="D562" s="113" t="s">
        <v>505</v>
      </c>
      <c r="E562" s="3">
        <v>381701</v>
      </c>
      <c r="F562" s="3">
        <v>715814</v>
      </c>
      <c r="G562" s="33">
        <v>43922</v>
      </c>
      <c r="H562" s="30">
        <v>200</v>
      </c>
      <c r="I562" s="139"/>
      <c r="J562" s="139"/>
      <c r="K562" s="144"/>
    </row>
    <row r="563" spans="1:12" x14ac:dyDescent="0.3">
      <c r="A563" s="12"/>
      <c r="B563" s="12"/>
      <c r="C563" s="13"/>
      <c r="D563" s="119"/>
      <c r="E563" s="14"/>
      <c r="F563" s="15"/>
      <c r="G563" s="14"/>
      <c r="H563" s="28"/>
      <c r="I563" s="132"/>
      <c r="J563" s="132"/>
    </row>
    <row r="564" spans="1:12" ht="15.75" customHeight="1" x14ac:dyDescent="0.3">
      <c r="A564" s="5" t="s">
        <v>343</v>
      </c>
      <c r="B564" s="5"/>
      <c r="C564" s="5" t="s">
        <v>0</v>
      </c>
      <c r="D564" s="112" t="s">
        <v>524</v>
      </c>
      <c r="E564" s="5" t="s">
        <v>1</v>
      </c>
      <c r="F564" s="5" t="s">
        <v>484</v>
      </c>
      <c r="G564" s="5" t="s">
        <v>2</v>
      </c>
      <c r="H564" s="25" t="s">
        <v>125</v>
      </c>
      <c r="I564" s="128" t="s">
        <v>532</v>
      </c>
      <c r="J564" s="128" t="s">
        <v>533</v>
      </c>
      <c r="K564" s="145" t="s">
        <v>534</v>
      </c>
    </row>
    <row r="565" spans="1:12" x14ac:dyDescent="0.3">
      <c r="A565" s="178">
        <v>55</v>
      </c>
      <c r="B565" s="88">
        <v>55</v>
      </c>
      <c r="C565" s="4" t="s">
        <v>85</v>
      </c>
      <c r="D565" s="110" t="s">
        <v>385</v>
      </c>
      <c r="E565" s="18" t="s">
        <v>86</v>
      </c>
      <c r="F565" s="99">
        <v>1914532880</v>
      </c>
      <c r="G565" s="109" t="s">
        <v>129</v>
      </c>
      <c r="H565" s="30">
        <v>2464</v>
      </c>
      <c r="I565" s="139">
        <v>48.95</v>
      </c>
      <c r="J565" s="139">
        <f>I565*(H565/K565)</f>
        <v>538.45000000000005</v>
      </c>
      <c r="K565" s="144">
        <v>224</v>
      </c>
    </row>
    <row r="566" spans="1:12" ht="15.75" customHeight="1" x14ac:dyDescent="0.3">
      <c r="A566" s="178"/>
      <c r="B566" s="88">
        <v>55</v>
      </c>
      <c r="C566" s="4" t="s">
        <v>32</v>
      </c>
      <c r="D566" s="110" t="s">
        <v>386</v>
      </c>
      <c r="E566" s="18" t="s">
        <v>33</v>
      </c>
      <c r="F566" s="99">
        <v>1914571681</v>
      </c>
      <c r="G566" s="109" t="s">
        <v>129</v>
      </c>
      <c r="H566" s="30">
        <v>1536</v>
      </c>
      <c r="I566" s="139">
        <v>49.51</v>
      </c>
      <c r="J566" s="139">
        <f>I566*(H566/K566)</f>
        <v>594.12</v>
      </c>
      <c r="K566" s="144">
        <v>128</v>
      </c>
    </row>
    <row r="567" spans="1:12" x14ac:dyDescent="0.3">
      <c r="A567" s="178"/>
      <c r="B567" s="88">
        <v>55</v>
      </c>
      <c r="C567" s="4" t="s">
        <v>24</v>
      </c>
      <c r="D567" s="110" t="s">
        <v>387</v>
      </c>
      <c r="E567" s="18" t="s">
        <v>25</v>
      </c>
      <c r="F567" s="99">
        <v>1914542480</v>
      </c>
      <c r="G567" s="109" t="s">
        <v>129</v>
      </c>
      <c r="H567" s="30">
        <v>384</v>
      </c>
      <c r="I567" s="139">
        <v>48.95</v>
      </c>
      <c r="J567" s="139">
        <f>I567*(H567/K567)</f>
        <v>97.9</v>
      </c>
      <c r="K567" s="144">
        <v>192</v>
      </c>
    </row>
    <row r="568" spans="1:12" x14ac:dyDescent="0.3">
      <c r="A568" s="178"/>
      <c r="B568" s="88">
        <v>55</v>
      </c>
      <c r="C568" s="17" t="s">
        <v>154</v>
      </c>
      <c r="D568" s="114" t="s">
        <v>500</v>
      </c>
      <c r="E568" s="18">
        <v>6560</v>
      </c>
      <c r="F568" s="18" t="s">
        <v>155</v>
      </c>
      <c r="G568" s="105" t="s">
        <v>129</v>
      </c>
      <c r="H568" s="30">
        <v>22000</v>
      </c>
      <c r="I568" s="139">
        <v>6.22</v>
      </c>
      <c r="J568" s="139">
        <f>I568*(H568/K568)</f>
        <v>2736.7999999999997</v>
      </c>
      <c r="K568" s="144">
        <v>50</v>
      </c>
    </row>
    <row r="569" spans="1:12" ht="17.25" customHeight="1" x14ac:dyDescent="0.3">
      <c r="A569" s="178"/>
      <c r="B569" s="88">
        <v>55</v>
      </c>
      <c r="C569" s="17" t="s">
        <v>367</v>
      </c>
      <c r="D569" s="114" t="s">
        <v>445</v>
      </c>
      <c r="E569" s="18" t="s">
        <v>7</v>
      </c>
      <c r="F569" s="99" t="s">
        <v>156</v>
      </c>
      <c r="G569" s="109" t="s">
        <v>129</v>
      </c>
      <c r="H569" s="30">
        <v>48</v>
      </c>
      <c r="I569" s="139">
        <v>377.04</v>
      </c>
      <c r="J569" s="139">
        <f>I569*(H569/K569)</f>
        <v>377.04</v>
      </c>
      <c r="K569" s="144">
        <v>48</v>
      </c>
    </row>
    <row r="570" spans="1:12" x14ac:dyDescent="0.3">
      <c r="A570" s="12"/>
      <c r="B570" s="12"/>
      <c r="C570" s="13"/>
      <c r="D570" s="119"/>
      <c r="E570" s="14"/>
      <c r="F570" s="15"/>
      <c r="G570" s="14"/>
      <c r="H570" s="28"/>
      <c r="I570" s="132"/>
      <c r="J570" s="132"/>
    </row>
    <row r="571" spans="1:12" ht="15.75" customHeight="1" x14ac:dyDescent="0.3">
      <c r="A571" s="5" t="s">
        <v>343</v>
      </c>
      <c r="B571" s="5"/>
      <c r="C571" s="5" t="s">
        <v>0</v>
      </c>
      <c r="D571" s="112" t="s">
        <v>524</v>
      </c>
      <c r="E571" s="5" t="s">
        <v>1</v>
      </c>
      <c r="F571" s="5" t="s">
        <v>484</v>
      </c>
      <c r="G571" s="5" t="s">
        <v>2</v>
      </c>
      <c r="H571" s="25" t="s">
        <v>125</v>
      </c>
      <c r="I571" s="128" t="s">
        <v>532</v>
      </c>
      <c r="J571" s="128" t="s">
        <v>533</v>
      </c>
      <c r="K571" s="145" t="s">
        <v>534</v>
      </c>
    </row>
    <row r="572" spans="1:12" x14ac:dyDescent="0.3">
      <c r="A572" s="177">
        <v>56</v>
      </c>
      <c r="B572" s="94">
        <v>56</v>
      </c>
      <c r="C572" s="4" t="s">
        <v>344</v>
      </c>
      <c r="D572" s="110" t="s">
        <v>440</v>
      </c>
      <c r="E572" s="3">
        <v>2230</v>
      </c>
      <c r="F572" s="3" t="s">
        <v>332</v>
      </c>
      <c r="G572" s="33"/>
      <c r="H572" s="30">
        <v>1152</v>
      </c>
      <c r="I572" s="139"/>
      <c r="J572" s="139"/>
      <c r="K572" s="144"/>
    </row>
    <row r="573" spans="1:12" x14ac:dyDescent="0.3">
      <c r="A573" s="177"/>
      <c r="B573" s="94">
        <v>56</v>
      </c>
      <c r="C573" s="4" t="s">
        <v>35</v>
      </c>
      <c r="D573" s="110" t="s">
        <v>409</v>
      </c>
      <c r="E573" s="3">
        <v>6818</v>
      </c>
      <c r="F573" s="3" t="s">
        <v>277</v>
      </c>
      <c r="G573" s="109" t="s">
        <v>129</v>
      </c>
      <c r="H573" s="30">
        <v>144000</v>
      </c>
      <c r="I573" s="139">
        <v>2.29</v>
      </c>
      <c r="J573" s="139">
        <f>I573*(H573/K573)</f>
        <v>1648.8</v>
      </c>
      <c r="K573" s="144">
        <v>200</v>
      </c>
      <c r="L573" t="s">
        <v>530</v>
      </c>
    </row>
    <row r="574" spans="1:12" ht="27.75" customHeight="1" x14ac:dyDescent="0.3">
      <c r="A574" s="177"/>
      <c r="B574" s="94">
        <v>56</v>
      </c>
      <c r="C574" s="4" t="s">
        <v>368</v>
      </c>
      <c r="D574" s="114" t="s">
        <v>445</v>
      </c>
      <c r="E574" s="3" t="s">
        <v>107</v>
      </c>
      <c r="F574" s="3" t="s">
        <v>105</v>
      </c>
      <c r="G574" s="33"/>
      <c r="H574" s="30">
        <v>288</v>
      </c>
      <c r="I574" s="139"/>
      <c r="J574" s="139"/>
      <c r="K574" s="144"/>
    </row>
    <row r="575" spans="1:12" x14ac:dyDescent="0.3">
      <c r="A575" s="177"/>
      <c r="B575" s="94">
        <v>56</v>
      </c>
      <c r="C575" s="17" t="s">
        <v>367</v>
      </c>
      <c r="D575" s="114" t="s">
        <v>445</v>
      </c>
      <c r="E575" s="3" t="s">
        <v>7</v>
      </c>
      <c r="F575" s="3" t="s">
        <v>156</v>
      </c>
      <c r="G575" s="33"/>
      <c r="H575" s="30">
        <v>192</v>
      </c>
      <c r="I575" s="139">
        <v>377.04</v>
      </c>
      <c r="J575" s="139"/>
      <c r="K575" s="144">
        <v>48</v>
      </c>
    </row>
    <row r="576" spans="1:12" x14ac:dyDescent="0.3">
      <c r="A576" s="177"/>
      <c r="B576" s="94">
        <v>56</v>
      </c>
      <c r="C576" s="4" t="s">
        <v>89</v>
      </c>
      <c r="D576" s="110" t="s">
        <v>407</v>
      </c>
      <c r="E576" s="3">
        <v>1167</v>
      </c>
      <c r="F576" s="3" t="s">
        <v>93</v>
      </c>
      <c r="G576" s="33"/>
      <c r="H576" s="30">
        <v>1200</v>
      </c>
      <c r="I576" s="139"/>
      <c r="J576" s="139"/>
      <c r="K576" s="144"/>
    </row>
    <row r="577" spans="1:11" ht="14.25" customHeight="1" x14ac:dyDescent="0.3">
      <c r="A577" s="177"/>
      <c r="B577" s="94">
        <v>56</v>
      </c>
      <c r="C577" s="4" t="s">
        <v>30</v>
      </c>
      <c r="D577" s="110" t="s">
        <v>417</v>
      </c>
      <c r="E577" s="3">
        <v>9891</v>
      </c>
      <c r="F577" s="3" t="s">
        <v>281</v>
      </c>
      <c r="G577" s="33">
        <v>44105</v>
      </c>
      <c r="H577" s="30">
        <v>3600</v>
      </c>
      <c r="I577" s="139"/>
      <c r="J577" s="139"/>
      <c r="K577" s="144"/>
    </row>
    <row r="578" spans="1:11" x14ac:dyDescent="0.3">
      <c r="A578" s="177"/>
      <c r="B578" s="94">
        <v>56</v>
      </c>
      <c r="C578" s="23" t="s">
        <v>88</v>
      </c>
      <c r="D578" s="118" t="s">
        <v>389</v>
      </c>
      <c r="E578" s="3">
        <v>2600</v>
      </c>
      <c r="F578" s="3">
        <v>7013</v>
      </c>
      <c r="G578" s="109" t="s">
        <v>129</v>
      </c>
      <c r="H578" s="30">
        <v>92000</v>
      </c>
      <c r="I578" s="139">
        <v>21.2</v>
      </c>
      <c r="J578" s="139">
        <f>I578*(H578/K578)</f>
        <v>975.19999999999993</v>
      </c>
      <c r="K578" s="144">
        <v>2000</v>
      </c>
    </row>
    <row r="579" spans="1:11" x14ac:dyDescent="0.3">
      <c r="A579" s="177"/>
      <c r="B579" s="94">
        <v>56</v>
      </c>
      <c r="C579" s="23" t="s">
        <v>88</v>
      </c>
      <c r="D579" s="118" t="s">
        <v>389</v>
      </c>
      <c r="E579" s="3">
        <v>2600</v>
      </c>
      <c r="F579" s="3">
        <v>7012</v>
      </c>
      <c r="G579" s="109" t="s">
        <v>129</v>
      </c>
      <c r="H579" s="30">
        <v>4000</v>
      </c>
      <c r="I579" s="139">
        <v>21.2</v>
      </c>
      <c r="J579" s="139">
        <f t="shared" ref="J579:J581" si="13">I579*(H579/K579)</f>
        <v>42.4</v>
      </c>
      <c r="K579" s="144">
        <v>2000</v>
      </c>
    </row>
    <row r="580" spans="1:11" x14ac:dyDescent="0.3">
      <c r="A580" s="177"/>
      <c r="B580" s="94">
        <v>56</v>
      </c>
      <c r="C580" s="23" t="s">
        <v>88</v>
      </c>
      <c r="D580" s="118" t="s">
        <v>389</v>
      </c>
      <c r="E580" s="3">
        <v>2600</v>
      </c>
      <c r="F580" s="3">
        <v>7052</v>
      </c>
      <c r="G580" s="109" t="s">
        <v>129</v>
      </c>
      <c r="H580" s="30">
        <v>4000</v>
      </c>
      <c r="I580" s="139">
        <v>21.2</v>
      </c>
      <c r="J580" s="139">
        <f t="shared" si="13"/>
        <v>42.4</v>
      </c>
      <c r="K580" s="144">
        <v>2000</v>
      </c>
    </row>
    <row r="581" spans="1:11" x14ac:dyDescent="0.3">
      <c r="A581" s="177"/>
      <c r="B581" s="94">
        <v>56</v>
      </c>
      <c r="C581" s="23" t="s">
        <v>88</v>
      </c>
      <c r="D581" s="118" t="s">
        <v>389</v>
      </c>
      <c r="E581" s="3">
        <v>2600</v>
      </c>
      <c r="F581" s="3">
        <v>7078</v>
      </c>
      <c r="G581" s="109" t="s">
        <v>129</v>
      </c>
      <c r="H581" s="30">
        <v>8000</v>
      </c>
      <c r="I581" s="139">
        <v>21.2</v>
      </c>
      <c r="J581" s="139">
        <f t="shared" si="13"/>
        <v>84.8</v>
      </c>
      <c r="K581" s="144">
        <v>2000</v>
      </c>
    </row>
    <row r="582" spans="1:11" x14ac:dyDescent="0.3">
      <c r="A582" s="12"/>
      <c r="B582" s="12"/>
      <c r="C582" s="13"/>
      <c r="D582" s="119"/>
      <c r="E582" s="14"/>
      <c r="F582" s="15"/>
      <c r="G582" s="14"/>
      <c r="H582" s="28"/>
      <c r="I582" s="132"/>
      <c r="J582" s="132"/>
    </row>
    <row r="583" spans="1:11" ht="15.75" customHeight="1" x14ac:dyDescent="0.3">
      <c r="A583" s="5" t="s">
        <v>343</v>
      </c>
      <c r="B583" s="5"/>
      <c r="C583" s="5" t="s">
        <v>0</v>
      </c>
      <c r="D583" s="112" t="s">
        <v>524</v>
      </c>
      <c r="E583" s="5" t="s">
        <v>1</v>
      </c>
      <c r="F583" s="5" t="s">
        <v>484</v>
      </c>
      <c r="G583" s="5" t="s">
        <v>2</v>
      </c>
      <c r="H583" s="25" t="s">
        <v>125</v>
      </c>
      <c r="I583" s="128" t="s">
        <v>532</v>
      </c>
      <c r="J583" s="128" t="s">
        <v>533</v>
      </c>
      <c r="K583" s="145" t="s">
        <v>534</v>
      </c>
    </row>
    <row r="584" spans="1:11" ht="15" customHeight="1" x14ac:dyDescent="0.3">
      <c r="A584" s="148">
        <v>57</v>
      </c>
      <c r="B584" s="75">
        <v>57</v>
      </c>
      <c r="C584" s="4" t="s">
        <v>223</v>
      </c>
      <c r="D584" s="110" t="s">
        <v>459</v>
      </c>
      <c r="E584" s="3">
        <v>381423</v>
      </c>
      <c r="F584" s="3">
        <v>7212264</v>
      </c>
      <c r="G584" s="33">
        <v>44013</v>
      </c>
      <c r="H584" s="30">
        <v>1000</v>
      </c>
      <c r="I584" s="139">
        <v>126.68</v>
      </c>
      <c r="J584" s="139"/>
      <c r="K584" s="144">
        <v>50</v>
      </c>
    </row>
    <row r="585" spans="1:11" ht="15" customHeight="1" x14ac:dyDescent="0.3">
      <c r="A585" s="149"/>
      <c r="B585" s="85">
        <v>57</v>
      </c>
      <c r="C585" s="1" t="s">
        <v>188</v>
      </c>
      <c r="D585" s="110" t="s">
        <v>459</v>
      </c>
      <c r="E585" s="3">
        <v>381412</v>
      </c>
      <c r="F585" s="3">
        <v>7229941</v>
      </c>
      <c r="G585" s="33">
        <v>44013</v>
      </c>
      <c r="H585" s="30">
        <v>1400</v>
      </c>
      <c r="I585" s="139"/>
      <c r="J585" s="139"/>
      <c r="K585" s="144"/>
    </row>
    <row r="586" spans="1:11" ht="15" customHeight="1" x14ac:dyDescent="0.3">
      <c r="A586" s="149"/>
      <c r="B586" s="85">
        <v>57</v>
      </c>
      <c r="C586" s="4" t="s">
        <v>41</v>
      </c>
      <c r="D586" s="110" t="s">
        <v>443</v>
      </c>
      <c r="E586" s="3">
        <v>367283</v>
      </c>
      <c r="F586" s="3">
        <v>763121</v>
      </c>
      <c r="G586" s="33">
        <v>44013</v>
      </c>
      <c r="H586" s="30">
        <v>9600</v>
      </c>
      <c r="I586" s="139"/>
      <c r="J586" s="139"/>
      <c r="K586" s="144"/>
    </row>
    <row r="587" spans="1:11" ht="15" customHeight="1" x14ac:dyDescent="0.3">
      <c r="A587" s="149"/>
      <c r="B587" s="85">
        <v>57</v>
      </c>
      <c r="C587" s="1" t="s">
        <v>95</v>
      </c>
      <c r="D587" s="113" t="s">
        <v>401</v>
      </c>
      <c r="E587" s="3">
        <v>305106</v>
      </c>
      <c r="F587" s="3">
        <v>7111776</v>
      </c>
      <c r="G587" s="105">
        <v>44317</v>
      </c>
      <c r="H587" s="30">
        <v>3000</v>
      </c>
      <c r="I587" s="139">
        <v>29.09</v>
      </c>
      <c r="J587" s="139">
        <f>I587*(H587/K587)</f>
        <v>872.7</v>
      </c>
      <c r="K587" s="144">
        <v>100</v>
      </c>
    </row>
    <row r="588" spans="1:11" ht="16.2" x14ac:dyDescent="0.3">
      <c r="A588" s="149"/>
      <c r="B588" s="85">
        <v>57</v>
      </c>
      <c r="C588" s="4" t="s">
        <v>333</v>
      </c>
      <c r="D588" s="110" t="s">
        <v>504</v>
      </c>
      <c r="E588" s="3">
        <v>55544</v>
      </c>
      <c r="F588" s="3" t="s">
        <v>334</v>
      </c>
      <c r="G588" s="105">
        <v>44958</v>
      </c>
      <c r="H588" s="30">
        <v>100</v>
      </c>
      <c r="I588" s="139">
        <v>18.989999999999998</v>
      </c>
      <c r="J588" s="139">
        <f>I588*(H588/K588)</f>
        <v>189.89999999999998</v>
      </c>
      <c r="K588" s="144">
        <v>10</v>
      </c>
    </row>
    <row r="589" spans="1:11" ht="15" customHeight="1" x14ac:dyDescent="0.3">
      <c r="A589" s="149"/>
      <c r="B589" s="85">
        <v>57</v>
      </c>
      <c r="C589" s="1" t="s">
        <v>304</v>
      </c>
      <c r="D589" s="113" t="s">
        <v>431</v>
      </c>
      <c r="E589" s="3">
        <v>59431200</v>
      </c>
      <c r="F589" s="3">
        <v>326131</v>
      </c>
      <c r="G589" s="105">
        <v>44713</v>
      </c>
      <c r="H589" s="30">
        <v>24</v>
      </c>
      <c r="I589" s="139">
        <v>3.74</v>
      </c>
      <c r="J589" s="139">
        <f>I589*(H589/K589)</f>
        <v>89.76</v>
      </c>
      <c r="K589" s="144">
        <v>1</v>
      </c>
    </row>
    <row r="590" spans="1:11" ht="15" customHeight="1" x14ac:dyDescent="0.3">
      <c r="A590" s="149"/>
      <c r="B590" s="85">
        <v>57</v>
      </c>
      <c r="C590" s="1" t="s">
        <v>335</v>
      </c>
      <c r="D590" s="110" t="s">
        <v>453</v>
      </c>
      <c r="E590" s="3">
        <v>7632</v>
      </c>
      <c r="F590" s="3">
        <v>174099462</v>
      </c>
      <c r="G590" s="33">
        <v>43739</v>
      </c>
      <c r="H590" s="30">
        <v>24</v>
      </c>
      <c r="I590" s="139"/>
      <c r="J590" s="139"/>
      <c r="K590" s="144"/>
    </row>
    <row r="591" spans="1:11" ht="15" customHeight="1" x14ac:dyDescent="0.3">
      <c r="A591" s="149"/>
      <c r="B591" s="85">
        <v>57</v>
      </c>
      <c r="C591" s="1" t="s">
        <v>288</v>
      </c>
      <c r="D591" s="113" t="s">
        <v>394</v>
      </c>
      <c r="E591" s="3">
        <v>59715000</v>
      </c>
      <c r="F591" s="3">
        <v>31388</v>
      </c>
      <c r="G591" s="33"/>
      <c r="H591" s="30">
        <v>100</v>
      </c>
      <c r="I591" s="139"/>
      <c r="J591" s="139"/>
      <c r="K591" s="144"/>
    </row>
    <row r="592" spans="1:11" ht="16.2" x14ac:dyDescent="0.3">
      <c r="A592" s="150"/>
      <c r="B592" s="85">
        <v>57</v>
      </c>
      <c r="C592" s="1" t="s">
        <v>259</v>
      </c>
      <c r="D592" s="113" t="s">
        <v>400</v>
      </c>
      <c r="E592" s="3">
        <v>8881560125</v>
      </c>
      <c r="F592" s="3" t="s">
        <v>336</v>
      </c>
      <c r="G592" s="33"/>
      <c r="H592" s="30">
        <v>200</v>
      </c>
      <c r="I592" s="139"/>
      <c r="J592" s="139"/>
      <c r="K592" s="144"/>
    </row>
    <row r="593" spans="1:16" x14ac:dyDescent="0.3">
      <c r="A593" s="12"/>
      <c r="B593" s="12"/>
      <c r="C593" s="13"/>
      <c r="D593" s="119"/>
      <c r="E593" s="14"/>
      <c r="F593" s="15"/>
      <c r="G593" s="14"/>
      <c r="H593" s="28"/>
      <c r="I593" s="132"/>
      <c r="J593" s="132"/>
    </row>
    <row r="594" spans="1:16" ht="15.75" customHeight="1" x14ac:dyDescent="0.3">
      <c r="A594" s="5" t="s">
        <v>343</v>
      </c>
      <c r="B594" s="5"/>
      <c r="C594" s="5" t="s">
        <v>0</v>
      </c>
      <c r="D594" s="112" t="s">
        <v>524</v>
      </c>
      <c r="E594" s="5" t="s">
        <v>1</v>
      </c>
      <c r="F594" s="5" t="s">
        <v>484</v>
      </c>
      <c r="G594" s="5" t="s">
        <v>2</v>
      </c>
      <c r="H594" s="25" t="s">
        <v>125</v>
      </c>
      <c r="I594" s="128" t="s">
        <v>532</v>
      </c>
      <c r="J594" s="128" t="s">
        <v>533</v>
      </c>
      <c r="K594" s="145" t="s">
        <v>534</v>
      </c>
    </row>
    <row r="595" spans="1:16" ht="15.75" customHeight="1" x14ac:dyDescent="0.3">
      <c r="A595" s="152">
        <v>58</v>
      </c>
      <c r="B595" s="78">
        <v>58</v>
      </c>
      <c r="C595" s="1" t="s">
        <v>337</v>
      </c>
      <c r="D595" s="113" t="s">
        <v>458</v>
      </c>
      <c r="E595" s="3">
        <v>101800</v>
      </c>
      <c r="F595" s="3" t="s">
        <v>338</v>
      </c>
      <c r="G595" s="33">
        <v>43252</v>
      </c>
      <c r="H595" s="30">
        <v>144</v>
      </c>
      <c r="I595" s="139"/>
      <c r="J595" s="139"/>
      <c r="K595" s="144"/>
    </row>
    <row r="596" spans="1:16" ht="16.2" x14ac:dyDescent="0.3">
      <c r="A596" s="153"/>
      <c r="B596" s="89">
        <v>58</v>
      </c>
      <c r="C596" s="1" t="s">
        <v>179</v>
      </c>
      <c r="D596" s="110" t="s">
        <v>374</v>
      </c>
      <c r="E596" s="3">
        <v>101090</v>
      </c>
      <c r="F596" s="3" t="s">
        <v>339</v>
      </c>
      <c r="G596" s="33">
        <v>43191</v>
      </c>
      <c r="H596" s="30">
        <v>288</v>
      </c>
      <c r="I596" s="139"/>
      <c r="J596" s="139"/>
      <c r="K596" s="144"/>
    </row>
    <row r="597" spans="1:16" x14ac:dyDescent="0.3">
      <c r="A597" s="12"/>
      <c r="B597" s="12"/>
      <c r="C597" s="13"/>
      <c r="D597" s="119"/>
      <c r="E597" s="14"/>
      <c r="F597" s="15"/>
      <c r="G597" s="14"/>
      <c r="H597" s="28"/>
      <c r="I597" s="132"/>
      <c r="J597" s="132"/>
    </row>
    <row r="598" spans="1:16" ht="15.75" customHeight="1" x14ac:dyDescent="0.3">
      <c r="A598" s="5" t="s">
        <v>343</v>
      </c>
      <c r="B598" s="5"/>
      <c r="C598" s="5" t="s">
        <v>0</v>
      </c>
      <c r="D598" s="112" t="s">
        <v>524</v>
      </c>
      <c r="E598" s="5" t="s">
        <v>1</v>
      </c>
      <c r="F598" s="5" t="s">
        <v>484</v>
      </c>
      <c r="G598" s="5" t="s">
        <v>2</v>
      </c>
      <c r="H598" s="25" t="s">
        <v>125</v>
      </c>
      <c r="I598" s="128" t="s">
        <v>532</v>
      </c>
      <c r="J598" s="128" t="s">
        <v>533</v>
      </c>
      <c r="K598" s="145" t="s">
        <v>534</v>
      </c>
    </row>
    <row r="599" spans="1:16" ht="15" customHeight="1" x14ac:dyDescent="0.3">
      <c r="A599" s="156">
        <v>59</v>
      </c>
      <c r="B599" s="80">
        <v>59</v>
      </c>
      <c r="C599" s="1" t="s">
        <v>304</v>
      </c>
      <c r="D599" s="113" t="s">
        <v>431</v>
      </c>
      <c r="E599" s="3">
        <v>59431200</v>
      </c>
      <c r="F599" s="43">
        <v>326123</v>
      </c>
      <c r="G599" s="105">
        <v>44440</v>
      </c>
      <c r="H599" s="30">
        <v>48</v>
      </c>
      <c r="I599" s="139">
        <v>3.74</v>
      </c>
      <c r="J599" s="139">
        <f t="shared" ref="J599:J601" si="14">I599*(H599/K599)</f>
        <v>179.52</v>
      </c>
      <c r="K599" s="144">
        <v>1</v>
      </c>
    </row>
    <row r="600" spans="1:16" ht="15" customHeight="1" x14ac:dyDescent="0.3">
      <c r="A600" s="156"/>
      <c r="B600" s="80">
        <v>59</v>
      </c>
      <c r="C600" s="1" t="s">
        <v>304</v>
      </c>
      <c r="D600" s="113" t="s">
        <v>431</v>
      </c>
      <c r="E600" s="3">
        <v>59431200</v>
      </c>
      <c r="F600" s="43">
        <v>326124</v>
      </c>
      <c r="G600" s="105">
        <v>44501</v>
      </c>
      <c r="H600" s="30">
        <v>96</v>
      </c>
      <c r="I600" s="139">
        <v>3.74</v>
      </c>
      <c r="J600" s="139">
        <f t="shared" si="14"/>
        <v>359.04</v>
      </c>
      <c r="K600" s="144">
        <v>1</v>
      </c>
    </row>
    <row r="601" spans="1:16" ht="15" customHeight="1" x14ac:dyDescent="0.3">
      <c r="A601" s="156"/>
      <c r="B601" s="80">
        <v>59</v>
      </c>
      <c r="C601" s="1" t="s">
        <v>304</v>
      </c>
      <c r="D601" s="113" t="s">
        <v>431</v>
      </c>
      <c r="E601" s="3">
        <v>59431200</v>
      </c>
      <c r="F601" s="43">
        <v>326127</v>
      </c>
      <c r="G601" s="105">
        <v>44562</v>
      </c>
      <c r="H601" s="30">
        <v>48</v>
      </c>
      <c r="I601" s="139">
        <v>3.74</v>
      </c>
      <c r="J601" s="139">
        <f t="shared" si="14"/>
        <v>179.52</v>
      </c>
      <c r="K601" s="144">
        <v>1</v>
      </c>
    </row>
    <row r="602" spans="1:16" ht="15" customHeight="1" x14ac:dyDescent="0.3">
      <c r="A602" s="156"/>
      <c r="B602" s="80">
        <v>59</v>
      </c>
      <c r="C602" s="1" t="s">
        <v>288</v>
      </c>
      <c r="D602" s="113" t="s">
        <v>394</v>
      </c>
      <c r="E602" s="3">
        <v>59715000</v>
      </c>
      <c r="F602" s="3">
        <v>31388</v>
      </c>
      <c r="G602" s="39"/>
      <c r="H602" s="30">
        <v>700</v>
      </c>
      <c r="I602" s="139"/>
      <c r="J602" s="139"/>
      <c r="K602" s="144"/>
    </row>
    <row r="603" spans="1:16" ht="16.2" x14ac:dyDescent="0.3">
      <c r="A603" s="156"/>
      <c r="B603" s="80">
        <v>59</v>
      </c>
      <c r="C603" s="4" t="s">
        <v>340</v>
      </c>
      <c r="D603" s="110" t="s">
        <v>392</v>
      </c>
      <c r="E603" s="3">
        <v>4215</v>
      </c>
      <c r="F603" s="3">
        <v>61510230</v>
      </c>
      <c r="G603" s="105">
        <v>44256</v>
      </c>
      <c r="H603" s="30">
        <v>72</v>
      </c>
      <c r="I603" s="139">
        <v>4.88</v>
      </c>
      <c r="J603" s="139">
        <f>I603*(H603/K603)</f>
        <v>351.36</v>
      </c>
      <c r="K603" s="144">
        <v>1</v>
      </c>
    </row>
    <row r="604" spans="1:16" ht="15" customHeight="1" x14ac:dyDescent="0.3">
      <c r="A604" s="156"/>
      <c r="B604" s="80">
        <v>59</v>
      </c>
      <c r="C604" s="17" t="s">
        <v>144</v>
      </c>
      <c r="D604" s="114" t="s">
        <v>456</v>
      </c>
      <c r="E604" s="3">
        <v>7133</v>
      </c>
      <c r="F604" s="3">
        <v>16223</v>
      </c>
      <c r="G604" s="105">
        <v>44317</v>
      </c>
      <c r="H604" s="30">
        <v>18000</v>
      </c>
      <c r="I604" s="139">
        <v>29.39</v>
      </c>
      <c r="J604" s="139">
        <f>I604*(H604/K604)</f>
        <v>5290.2</v>
      </c>
      <c r="K604" s="144">
        <v>100</v>
      </c>
      <c r="N604" t="s">
        <v>530</v>
      </c>
      <c r="O604" t="s">
        <v>530</v>
      </c>
      <c r="P604" t="s">
        <v>530</v>
      </c>
    </row>
    <row r="605" spans="1:16" ht="15" customHeight="1" x14ac:dyDescent="0.3">
      <c r="A605" s="156"/>
      <c r="B605" s="80">
        <v>59</v>
      </c>
      <c r="C605" s="1" t="s">
        <v>341</v>
      </c>
      <c r="D605" s="113" t="s">
        <v>457</v>
      </c>
      <c r="E605" s="3">
        <v>131024</v>
      </c>
      <c r="F605" s="3" t="s">
        <v>342</v>
      </c>
      <c r="G605" s="33">
        <v>43922</v>
      </c>
      <c r="H605" s="30">
        <v>12</v>
      </c>
      <c r="I605" s="139"/>
      <c r="J605" s="139"/>
      <c r="K605" s="144"/>
    </row>
    <row r="615" spans="1:10" x14ac:dyDescent="0.3">
      <c r="A615" s="12"/>
      <c r="B615" s="12"/>
      <c r="C615" s="13"/>
      <c r="D615" s="119"/>
      <c r="E615" s="14"/>
      <c r="F615" s="15"/>
      <c r="G615" s="38"/>
      <c r="H615" s="28"/>
      <c r="I615" s="132"/>
      <c r="J615" s="132"/>
    </row>
    <row r="616" spans="1:10" x14ac:dyDescent="0.3">
      <c r="A616" s="12"/>
      <c r="B616" s="12"/>
      <c r="C616" s="13"/>
      <c r="D616" s="119"/>
      <c r="E616" s="14"/>
      <c r="F616" s="15"/>
      <c r="G616" s="38"/>
      <c r="H616" s="28"/>
      <c r="I616" s="132"/>
      <c r="J616" s="132"/>
    </row>
  </sheetData>
  <sortState xmlns:xlrd2="http://schemas.microsoft.com/office/spreadsheetml/2017/richdata2" ref="C529:K543">
    <sortCondition ref="C529:C543"/>
  </sortState>
  <mergeCells count="49">
    <mergeCell ref="A271:A279"/>
    <mergeCell ref="A258:A259"/>
    <mergeCell ref="A262:A265"/>
    <mergeCell ref="A334:A341"/>
    <mergeCell ref="A245:A252"/>
    <mergeCell ref="A290:A296"/>
    <mergeCell ref="A299:A303"/>
    <mergeCell ref="A282:A287"/>
    <mergeCell ref="A355:A371"/>
    <mergeCell ref="A374:A386"/>
    <mergeCell ref="A11:A37"/>
    <mergeCell ref="A40:A55"/>
    <mergeCell ref="A58:A65"/>
    <mergeCell ref="A68:A81"/>
    <mergeCell ref="A84:A92"/>
    <mergeCell ref="A95:A101"/>
    <mergeCell ref="A104:A123"/>
    <mergeCell ref="A215:A219"/>
    <mergeCell ref="A222:A224"/>
    <mergeCell ref="A233:A239"/>
    <mergeCell ref="A126:A127"/>
    <mergeCell ref="A133:A140"/>
    <mergeCell ref="A155:A177"/>
    <mergeCell ref="A143:A154"/>
    <mergeCell ref="A180:A184"/>
    <mergeCell ref="A187:A189"/>
    <mergeCell ref="A198:A204"/>
    <mergeCell ref="A207:A212"/>
    <mergeCell ref="A584:A592"/>
    <mergeCell ref="A595:A596"/>
    <mergeCell ref="A599:A605"/>
    <mergeCell ref="A414:A439"/>
    <mergeCell ref="A442:A449"/>
    <mergeCell ref="A452:A461"/>
    <mergeCell ref="A498:A526"/>
    <mergeCell ref="A557:A562"/>
    <mergeCell ref="A572:A581"/>
    <mergeCell ref="A546:A554"/>
    <mergeCell ref="A465:A477"/>
    <mergeCell ref="A480:A495"/>
    <mergeCell ref="A529:A543"/>
    <mergeCell ref="A565:A569"/>
    <mergeCell ref="A389:A398"/>
    <mergeCell ref="A401:A411"/>
    <mergeCell ref="A310:A311"/>
    <mergeCell ref="A306:A307"/>
    <mergeCell ref="A327:A331"/>
    <mergeCell ref="A344:A352"/>
    <mergeCell ref="A314:A3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6"/>
  <sheetViews>
    <sheetView workbookViewId="0">
      <selection activeCell="B13" sqref="B13"/>
    </sheetView>
  </sheetViews>
  <sheetFormatPr defaultRowHeight="14.4" x14ac:dyDescent="0.3"/>
  <cols>
    <col min="1" max="1" width="8.5546875" style="2" customWidth="1"/>
    <col min="2" max="2" width="55.5546875" customWidth="1"/>
    <col min="3" max="3" width="15.109375" style="2" customWidth="1"/>
    <col min="4" max="4" width="10.44140625" style="2" customWidth="1"/>
    <col min="5" max="5" width="20.88671875" style="2" customWidth="1"/>
    <col min="6" max="6" width="12.33203125" style="31" bestFit="1" customWidth="1"/>
    <col min="7" max="7" width="9.109375" style="2"/>
  </cols>
  <sheetData>
    <row r="1" spans="1:7" ht="15.75" customHeight="1" x14ac:dyDescent="0.3">
      <c r="A1" s="5" t="s">
        <v>371</v>
      </c>
      <c r="B1" s="5" t="s">
        <v>0</v>
      </c>
      <c r="C1" s="5" t="s">
        <v>1</v>
      </c>
      <c r="D1" s="5" t="s">
        <v>2</v>
      </c>
      <c r="E1" s="5" t="s">
        <v>3</v>
      </c>
      <c r="F1" s="25" t="s">
        <v>125</v>
      </c>
      <c r="G1" s="5" t="s">
        <v>124</v>
      </c>
    </row>
    <row r="2" spans="1:7" ht="15" customHeight="1" x14ac:dyDescent="0.3">
      <c r="A2" s="89">
        <v>1</v>
      </c>
      <c r="B2" s="1" t="s">
        <v>237</v>
      </c>
      <c r="C2" s="3">
        <v>102860</v>
      </c>
      <c r="D2" s="32"/>
      <c r="E2" s="3"/>
      <c r="F2" s="26">
        <v>92</v>
      </c>
      <c r="G2" s="3"/>
    </row>
    <row r="3" spans="1:7" x14ac:dyDescent="0.3">
      <c r="A3" s="89">
        <v>1</v>
      </c>
      <c r="B3" s="4" t="s">
        <v>116</v>
      </c>
      <c r="C3" s="3" t="s">
        <v>117</v>
      </c>
      <c r="D3" s="32"/>
      <c r="E3" s="3"/>
      <c r="F3" s="26">
        <v>96</v>
      </c>
      <c r="G3" s="3"/>
    </row>
    <row r="4" spans="1:7" x14ac:dyDescent="0.3">
      <c r="A4" s="89">
        <v>1</v>
      </c>
      <c r="B4" s="4" t="s">
        <v>118</v>
      </c>
      <c r="C4" s="3">
        <v>66800452</v>
      </c>
      <c r="D4" s="32"/>
      <c r="E4" s="3"/>
      <c r="F4" s="26">
        <v>8</v>
      </c>
      <c r="G4" s="3"/>
    </row>
    <row r="5" spans="1:7" x14ac:dyDescent="0.3">
      <c r="A5" s="89">
        <v>1</v>
      </c>
      <c r="B5" s="4" t="s">
        <v>119</v>
      </c>
      <c r="C5" s="3" t="s">
        <v>121</v>
      </c>
      <c r="D5" s="32"/>
      <c r="E5" s="3"/>
      <c r="F5" s="26">
        <v>48</v>
      </c>
      <c r="G5" s="3"/>
    </row>
    <row r="6" spans="1:7" x14ac:dyDescent="0.3">
      <c r="A6" s="89">
        <v>1</v>
      </c>
      <c r="B6" s="4" t="s">
        <v>119</v>
      </c>
      <c r="C6" s="3" t="s">
        <v>120</v>
      </c>
      <c r="D6" s="32"/>
      <c r="E6" s="3"/>
      <c r="F6" s="26">
        <v>24</v>
      </c>
      <c r="G6" s="3"/>
    </row>
    <row r="7" spans="1:7" ht="15" customHeight="1" x14ac:dyDescent="0.3">
      <c r="A7" s="89">
        <v>1</v>
      </c>
      <c r="B7" s="1" t="s">
        <v>237</v>
      </c>
      <c r="C7" s="3">
        <v>102860</v>
      </c>
      <c r="D7" s="32"/>
      <c r="E7" s="3"/>
      <c r="F7" s="3">
        <v>92</v>
      </c>
      <c r="G7" s="3"/>
    </row>
    <row r="8" spans="1:7" ht="15.75" customHeight="1" x14ac:dyDescent="0.3">
      <c r="A8" s="89">
        <v>1</v>
      </c>
      <c r="B8" s="4" t="s">
        <v>116</v>
      </c>
      <c r="C8" s="3" t="s">
        <v>117</v>
      </c>
      <c r="D8" s="32"/>
      <c r="E8" s="3"/>
      <c r="F8" s="3">
        <v>96</v>
      </c>
      <c r="G8" s="3"/>
    </row>
    <row r="9" spans="1:7" x14ac:dyDescent="0.3">
      <c r="A9" s="89">
        <v>1</v>
      </c>
      <c r="B9" s="4" t="s">
        <v>118</v>
      </c>
      <c r="C9" s="3">
        <v>66800452</v>
      </c>
      <c r="D9" s="32"/>
      <c r="E9" s="3"/>
      <c r="F9" s="3">
        <v>8</v>
      </c>
      <c r="G9" s="3"/>
    </row>
    <row r="10" spans="1:7" x14ac:dyDescent="0.3">
      <c r="A10" s="89">
        <v>1</v>
      </c>
      <c r="B10" s="4" t="s">
        <v>119</v>
      </c>
      <c r="C10" s="3" t="s">
        <v>121</v>
      </c>
      <c r="D10" s="32"/>
      <c r="E10" s="3"/>
      <c r="F10" s="3">
        <v>48</v>
      </c>
      <c r="G10" s="3"/>
    </row>
    <row r="11" spans="1:7" x14ac:dyDescent="0.3">
      <c r="A11" s="89">
        <v>1</v>
      </c>
      <c r="B11" s="4" t="s">
        <v>119</v>
      </c>
      <c r="C11" s="3" t="s">
        <v>120</v>
      </c>
      <c r="D11" s="32"/>
      <c r="E11" s="3"/>
      <c r="F11" s="3">
        <v>24</v>
      </c>
      <c r="G11" s="3"/>
    </row>
    <row r="12" spans="1:7" ht="15.75" customHeight="1" x14ac:dyDescent="0.3">
      <c r="A12" s="89">
        <v>1</v>
      </c>
      <c r="B12" s="4" t="s">
        <v>170</v>
      </c>
      <c r="C12" s="43">
        <v>443500</v>
      </c>
      <c r="D12" s="33">
        <v>43435</v>
      </c>
      <c r="E12" s="3"/>
      <c r="F12" s="3">
        <v>936</v>
      </c>
      <c r="G12" s="3">
        <v>39</v>
      </c>
    </row>
    <row r="13" spans="1:7" x14ac:dyDescent="0.3">
      <c r="A13" s="89">
        <v>1</v>
      </c>
      <c r="B13" s="42" t="s">
        <v>352</v>
      </c>
      <c r="C13" s="43">
        <v>59430200</v>
      </c>
      <c r="D13" s="33">
        <v>43435</v>
      </c>
      <c r="E13" s="3"/>
      <c r="F13" s="3">
        <v>408</v>
      </c>
      <c r="G13" s="3">
        <v>34</v>
      </c>
    </row>
    <row r="14" spans="1:7" s="19" customFormat="1" x14ac:dyDescent="0.3">
      <c r="A14" s="89">
        <v>1</v>
      </c>
      <c r="B14" s="17" t="s">
        <v>354</v>
      </c>
      <c r="C14" s="43">
        <v>59430400</v>
      </c>
      <c r="D14" s="33">
        <v>43818</v>
      </c>
      <c r="E14" s="3"/>
      <c r="F14" s="3">
        <v>24</v>
      </c>
      <c r="G14" s="18">
        <v>1</v>
      </c>
    </row>
    <row r="15" spans="1:7" ht="15.75" customHeight="1" x14ac:dyDescent="0.3">
      <c r="A15" s="89">
        <v>1</v>
      </c>
      <c r="B15" s="4" t="s">
        <v>171</v>
      </c>
      <c r="C15" s="43">
        <v>66800276</v>
      </c>
      <c r="D15" s="33">
        <v>43299</v>
      </c>
      <c r="E15" s="43"/>
      <c r="F15" s="3">
        <v>8</v>
      </c>
      <c r="G15" s="3">
        <v>2</v>
      </c>
    </row>
    <row r="16" spans="1:7" ht="15.75" customHeight="1" x14ac:dyDescent="0.3">
      <c r="A16" s="89">
        <v>1</v>
      </c>
      <c r="B16" s="17" t="s">
        <v>131</v>
      </c>
      <c r="C16" s="43">
        <v>59430800</v>
      </c>
      <c r="D16" s="33">
        <v>42783</v>
      </c>
      <c r="E16" s="3"/>
      <c r="F16" s="3">
        <v>96</v>
      </c>
      <c r="G16" s="74">
        <v>4</v>
      </c>
    </row>
    <row r="17" spans="1:7" ht="18.75" customHeight="1" x14ac:dyDescent="0.3">
      <c r="A17" s="89">
        <v>1</v>
      </c>
      <c r="B17" s="17" t="s">
        <v>126</v>
      </c>
      <c r="C17" s="43">
        <v>66027643</v>
      </c>
      <c r="D17" s="33">
        <v>43678</v>
      </c>
      <c r="E17" s="3"/>
      <c r="F17" s="3">
        <v>12</v>
      </c>
      <c r="G17" s="3">
        <v>2</v>
      </c>
    </row>
    <row r="18" spans="1:7" x14ac:dyDescent="0.3">
      <c r="A18" s="89">
        <v>1</v>
      </c>
      <c r="B18" s="4" t="s">
        <v>172</v>
      </c>
      <c r="C18" s="43">
        <v>66027313</v>
      </c>
      <c r="D18" s="33">
        <v>43282</v>
      </c>
      <c r="E18" s="3"/>
      <c r="F18" s="3">
        <v>8</v>
      </c>
      <c r="G18" s="3">
        <v>2</v>
      </c>
    </row>
    <row r="19" spans="1:7" x14ac:dyDescent="0.3">
      <c r="A19" s="89">
        <v>1</v>
      </c>
      <c r="B19" s="4" t="s">
        <v>173</v>
      </c>
      <c r="C19" s="43">
        <v>66800454</v>
      </c>
      <c r="D19" s="33">
        <v>43374</v>
      </c>
      <c r="E19" s="43"/>
      <c r="F19" s="3">
        <v>4</v>
      </c>
      <c r="G19" s="3">
        <v>1</v>
      </c>
    </row>
    <row r="20" spans="1:7" x14ac:dyDescent="0.3">
      <c r="A20" s="89">
        <v>1</v>
      </c>
      <c r="B20" s="17" t="s">
        <v>146</v>
      </c>
      <c r="C20" s="43" t="s">
        <v>175</v>
      </c>
      <c r="D20" s="33">
        <v>43556</v>
      </c>
      <c r="E20" s="43"/>
      <c r="F20" s="26">
        <v>2600</v>
      </c>
      <c r="G20" s="3">
        <v>26</v>
      </c>
    </row>
    <row r="21" spans="1:7" x14ac:dyDescent="0.3">
      <c r="A21" s="89">
        <v>1</v>
      </c>
      <c r="B21" s="17" t="s">
        <v>139</v>
      </c>
      <c r="C21" s="43">
        <v>41382</v>
      </c>
      <c r="D21" s="33">
        <v>43040</v>
      </c>
      <c r="E21" s="43"/>
      <c r="F21" s="3">
        <v>256</v>
      </c>
      <c r="G21" s="3">
        <v>4</v>
      </c>
    </row>
    <row r="22" spans="1:7" x14ac:dyDescent="0.3">
      <c r="A22" s="89">
        <v>1</v>
      </c>
      <c r="B22" s="4" t="s">
        <v>529</v>
      </c>
      <c r="C22" s="43" t="s">
        <v>312</v>
      </c>
      <c r="D22" s="33">
        <v>43040</v>
      </c>
      <c r="E22" s="3"/>
      <c r="F22" s="3">
        <v>120</v>
      </c>
      <c r="G22" s="3">
        <v>3</v>
      </c>
    </row>
    <row r="23" spans="1:7" x14ac:dyDescent="0.3">
      <c r="A23" s="89">
        <v>1</v>
      </c>
      <c r="B23" s="4" t="s">
        <v>177</v>
      </c>
      <c r="C23" s="43">
        <v>102800</v>
      </c>
      <c r="D23" s="33">
        <v>43313</v>
      </c>
      <c r="E23" s="3">
        <v>163257</v>
      </c>
      <c r="F23" s="3">
        <v>28</v>
      </c>
      <c r="G23" s="3"/>
    </row>
    <row r="24" spans="1:7" x14ac:dyDescent="0.3">
      <c r="A24" s="89">
        <v>1</v>
      </c>
      <c r="B24" s="1" t="s">
        <v>237</v>
      </c>
      <c r="C24" s="43">
        <v>102860</v>
      </c>
      <c r="D24" s="33">
        <v>43313</v>
      </c>
      <c r="E24" s="3">
        <v>161251</v>
      </c>
      <c r="F24" s="3">
        <v>8</v>
      </c>
      <c r="G24" s="3"/>
    </row>
    <row r="25" spans="1:7" s="19" customFormat="1" x14ac:dyDescent="0.3">
      <c r="A25" s="89">
        <v>1</v>
      </c>
      <c r="B25" s="4" t="s">
        <v>178</v>
      </c>
      <c r="C25" s="43">
        <v>66020043</v>
      </c>
      <c r="D25" s="33">
        <v>43770</v>
      </c>
      <c r="E25" s="43"/>
      <c r="F25" s="3">
        <v>24</v>
      </c>
      <c r="G25" s="18"/>
    </row>
    <row r="26" spans="1:7" ht="15.75" customHeight="1" x14ac:dyDescent="0.3">
      <c r="A26" s="89">
        <v>1</v>
      </c>
      <c r="B26" s="4" t="s">
        <v>179</v>
      </c>
      <c r="C26" s="43">
        <v>131100</v>
      </c>
      <c r="D26" s="33">
        <v>43435</v>
      </c>
      <c r="E26" s="43" t="s">
        <v>180</v>
      </c>
      <c r="F26" s="3">
        <v>12</v>
      </c>
      <c r="G26" s="3"/>
    </row>
    <row r="27" spans="1:7" x14ac:dyDescent="0.3">
      <c r="A27" s="89">
        <v>1</v>
      </c>
      <c r="B27" s="17" t="s">
        <v>347</v>
      </c>
      <c r="C27" s="43">
        <v>104400</v>
      </c>
      <c r="D27" s="33">
        <v>43221</v>
      </c>
      <c r="E27" s="43"/>
      <c r="F27" s="3">
        <v>4</v>
      </c>
      <c r="G27" s="3"/>
    </row>
    <row r="28" spans="1:7" x14ac:dyDescent="0.3">
      <c r="A28" s="89">
        <v>1</v>
      </c>
      <c r="B28" s="1" t="s">
        <v>256</v>
      </c>
      <c r="C28" s="43">
        <v>20141</v>
      </c>
      <c r="D28" s="33">
        <v>43647</v>
      </c>
      <c r="E28" s="3"/>
      <c r="F28" s="3">
        <v>6</v>
      </c>
      <c r="G28" s="3"/>
    </row>
    <row r="29" spans="1:7" x14ac:dyDescent="0.3">
      <c r="A29" s="80">
        <v>2</v>
      </c>
      <c r="B29" s="1" t="s">
        <v>181</v>
      </c>
      <c r="C29" s="3" t="s">
        <v>182</v>
      </c>
      <c r="D29" s="3"/>
      <c r="E29" s="3"/>
      <c r="F29" s="26">
        <v>2400</v>
      </c>
      <c r="G29" s="3">
        <v>12</v>
      </c>
    </row>
    <row r="30" spans="1:7" x14ac:dyDescent="0.3">
      <c r="A30" s="80">
        <v>2</v>
      </c>
      <c r="B30" s="1" t="s">
        <v>288</v>
      </c>
      <c r="C30" s="3">
        <v>59449200</v>
      </c>
      <c r="D30" s="33">
        <v>43831</v>
      </c>
      <c r="E30" s="3"/>
      <c r="F30" s="3">
        <v>12</v>
      </c>
      <c r="G30" s="3">
        <v>1</v>
      </c>
    </row>
    <row r="31" spans="1:7" x14ac:dyDescent="0.3">
      <c r="A31" s="80">
        <v>2</v>
      </c>
      <c r="B31" s="1" t="s">
        <v>183</v>
      </c>
      <c r="C31" s="3">
        <v>244099</v>
      </c>
      <c r="D31" s="33">
        <v>44228</v>
      </c>
      <c r="E31" s="3"/>
      <c r="F31" s="3">
        <v>12</v>
      </c>
      <c r="G31" s="3">
        <v>1</v>
      </c>
    </row>
    <row r="32" spans="1:7" x14ac:dyDescent="0.3">
      <c r="A32" s="80">
        <v>2</v>
      </c>
      <c r="B32" s="1" t="s">
        <v>258</v>
      </c>
      <c r="C32" s="3">
        <v>329464</v>
      </c>
      <c r="D32" s="33">
        <v>44621</v>
      </c>
      <c r="E32" s="43"/>
      <c r="F32" s="3">
        <v>500</v>
      </c>
      <c r="G32" s="3">
        <v>1</v>
      </c>
    </row>
    <row r="33" spans="1:7" ht="28.8" x14ac:dyDescent="0.3">
      <c r="A33" s="80">
        <v>2</v>
      </c>
      <c r="B33" s="4" t="s">
        <v>368</v>
      </c>
      <c r="C33" s="3" t="s">
        <v>184</v>
      </c>
      <c r="D33" s="33"/>
      <c r="E33" s="3"/>
      <c r="F33" s="3">
        <v>480</v>
      </c>
      <c r="G33" s="3">
        <v>10</v>
      </c>
    </row>
    <row r="34" spans="1:7" x14ac:dyDescent="0.3">
      <c r="A34" s="80">
        <v>2</v>
      </c>
      <c r="B34" s="4" t="s">
        <v>266</v>
      </c>
      <c r="C34" s="3" t="s">
        <v>185</v>
      </c>
      <c r="D34" s="33"/>
      <c r="E34" s="3"/>
      <c r="F34" s="3">
        <v>150</v>
      </c>
      <c r="G34" s="3">
        <v>6</v>
      </c>
    </row>
    <row r="35" spans="1:7" x14ac:dyDescent="0.3">
      <c r="A35" s="80">
        <v>2</v>
      </c>
      <c r="B35" s="17" t="s">
        <v>351</v>
      </c>
      <c r="C35" s="3">
        <v>449600</v>
      </c>
      <c r="D35" s="33">
        <v>43831</v>
      </c>
      <c r="E35" s="3"/>
      <c r="F35" s="3">
        <v>12</v>
      </c>
      <c r="G35" s="3">
        <v>1</v>
      </c>
    </row>
    <row r="36" spans="1:7" x14ac:dyDescent="0.3">
      <c r="A36" s="80">
        <v>2</v>
      </c>
      <c r="B36" s="1" t="s">
        <v>255</v>
      </c>
      <c r="C36" s="3">
        <v>305176</v>
      </c>
      <c r="D36" s="33">
        <v>44621</v>
      </c>
      <c r="E36" s="43"/>
      <c r="F36" s="26">
        <v>1000</v>
      </c>
      <c r="G36" s="3">
        <v>1</v>
      </c>
    </row>
    <row r="37" spans="1:7" x14ac:dyDescent="0.3">
      <c r="A37" s="80">
        <v>2</v>
      </c>
      <c r="B37" s="4" t="s">
        <v>187</v>
      </c>
      <c r="C37" s="3">
        <v>902150</v>
      </c>
      <c r="D37" s="33"/>
      <c r="E37" s="43"/>
      <c r="F37" s="3">
        <v>20</v>
      </c>
      <c r="G37" s="3">
        <v>2</v>
      </c>
    </row>
    <row r="38" spans="1:7" x14ac:dyDescent="0.3">
      <c r="A38" s="80">
        <v>2</v>
      </c>
      <c r="B38" s="4" t="s">
        <v>188</v>
      </c>
      <c r="C38" s="3">
        <v>381412</v>
      </c>
      <c r="D38" s="33">
        <v>43922</v>
      </c>
      <c r="E38" s="43"/>
      <c r="F38" s="3">
        <v>150</v>
      </c>
      <c r="G38" s="3">
        <v>1</v>
      </c>
    </row>
    <row r="39" spans="1:7" x14ac:dyDescent="0.3">
      <c r="A39" s="80">
        <v>2</v>
      </c>
      <c r="B39" s="17" t="s">
        <v>146</v>
      </c>
      <c r="C39" s="3" t="s">
        <v>147</v>
      </c>
      <c r="D39" s="33">
        <v>44536</v>
      </c>
      <c r="E39" s="3"/>
      <c r="F39" s="3">
        <v>8</v>
      </c>
      <c r="G39" s="3">
        <v>1</v>
      </c>
    </row>
    <row r="40" spans="1:7" x14ac:dyDescent="0.3">
      <c r="A40" s="80">
        <v>2</v>
      </c>
      <c r="B40" s="47" t="s">
        <v>189</v>
      </c>
      <c r="C40" s="3" t="s">
        <v>190</v>
      </c>
      <c r="D40" s="33"/>
      <c r="E40" s="3"/>
      <c r="F40" s="43">
        <v>3</v>
      </c>
      <c r="G40" s="3"/>
    </row>
    <row r="41" spans="1:7" x14ac:dyDescent="0.3">
      <c r="A41" s="80">
        <v>2</v>
      </c>
      <c r="B41" s="4" t="s">
        <v>44</v>
      </c>
      <c r="C41" s="3">
        <v>367281</v>
      </c>
      <c r="D41" s="33"/>
      <c r="E41" s="3"/>
      <c r="F41" s="43">
        <v>150</v>
      </c>
      <c r="G41" s="3"/>
    </row>
    <row r="42" spans="1:7" x14ac:dyDescent="0.3">
      <c r="A42" s="80">
        <v>2</v>
      </c>
      <c r="B42" s="47" t="s">
        <v>191</v>
      </c>
      <c r="C42" s="3">
        <v>66027640</v>
      </c>
      <c r="D42" s="33">
        <v>43831</v>
      </c>
      <c r="E42" s="3"/>
      <c r="F42" s="3">
        <v>80</v>
      </c>
      <c r="G42" s="3"/>
    </row>
    <row r="43" spans="1:7" x14ac:dyDescent="0.3">
      <c r="A43" s="80">
        <v>2</v>
      </c>
      <c r="B43" s="47" t="s">
        <v>192</v>
      </c>
      <c r="C43" s="3">
        <v>66020044</v>
      </c>
      <c r="D43" s="33">
        <v>43831</v>
      </c>
      <c r="E43" s="3"/>
      <c r="F43" s="3">
        <v>20</v>
      </c>
      <c r="G43" s="3"/>
    </row>
    <row r="44" spans="1:7" x14ac:dyDescent="0.3">
      <c r="A44" s="80">
        <v>2</v>
      </c>
      <c r="B44" s="4" t="s">
        <v>223</v>
      </c>
      <c r="C44" s="3">
        <v>381423</v>
      </c>
      <c r="D44" s="33">
        <v>43862</v>
      </c>
      <c r="E44" s="3"/>
      <c r="F44" s="43">
        <v>600</v>
      </c>
      <c r="G44" s="3"/>
    </row>
    <row r="45" spans="1:7" x14ac:dyDescent="0.3">
      <c r="A45" s="85">
        <v>3</v>
      </c>
      <c r="B45" s="4" t="s">
        <v>231</v>
      </c>
      <c r="C45" s="3">
        <v>309594</v>
      </c>
      <c r="D45" s="33">
        <v>44743</v>
      </c>
      <c r="E45" s="3"/>
      <c r="F45" s="26">
        <v>5600</v>
      </c>
      <c r="G45" s="3">
        <v>8</v>
      </c>
    </row>
    <row r="46" spans="1:7" x14ac:dyDescent="0.3">
      <c r="A46" s="85">
        <v>3</v>
      </c>
      <c r="B46" s="4" t="s">
        <v>114</v>
      </c>
      <c r="C46" s="3">
        <v>309606</v>
      </c>
      <c r="D46" s="33">
        <v>44743</v>
      </c>
      <c r="E46" s="3"/>
      <c r="F46" s="26">
        <v>4800</v>
      </c>
      <c r="G46" s="3">
        <v>6</v>
      </c>
    </row>
    <row r="47" spans="1:7" x14ac:dyDescent="0.3">
      <c r="A47" s="85">
        <v>3</v>
      </c>
      <c r="B47" s="4" t="s">
        <v>102</v>
      </c>
      <c r="C47" s="3">
        <v>309695</v>
      </c>
      <c r="D47" s="33">
        <v>44774</v>
      </c>
      <c r="E47" s="3"/>
      <c r="F47" s="26">
        <v>1300</v>
      </c>
      <c r="G47" s="3">
        <v>13</v>
      </c>
    </row>
    <row r="48" spans="1:7" x14ac:dyDescent="0.3">
      <c r="A48" s="85">
        <v>3</v>
      </c>
      <c r="B48" s="4" t="s">
        <v>193</v>
      </c>
      <c r="C48" s="3" t="s">
        <v>194</v>
      </c>
      <c r="D48" s="33">
        <v>43831</v>
      </c>
      <c r="E48" s="3"/>
      <c r="F48" s="3">
        <v>36</v>
      </c>
      <c r="G48" s="3">
        <v>3</v>
      </c>
    </row>
    <row r="49" spans="1:7" x14ac:dyDescent="0.3">
      <c r="A49" s="85">
        <v>3</v>
      </c>
      <c r="B49" s="4" t="s">
        <v>195</v>
      </c>
      <c r="C49" s="3">
        <v>8881520657</v>
      </c>
      <c r="D49" s="3"/>
      <c r="E49" s="3"/>
      <c r="F49" s="26">
        <v>2100</v>
      </c>
      <c r="G49" s="3">
        <v>7</v>
      </c>
    </row>
    <row r="50" spans="1:7" x14ac:dyDescent="0.3">
      <c r="A50" s="85">
        <v>3</v>
      </c>
      <c r="B50" s="23" t="s">
        <v>88</v>
      </c>
      <c r="C50" s="3">
        <v>2600</v>
      </c>
      <c r="D50" s="3"/>
      <c r="E50" s="3">
        <v>7078</v>
      </c>
      <c r="F50" s="26">
        <v>44000</v>
      </c>
      <c r="G50" s="3"/>
    </row>
    <row r="51" spans="1:7" x14ac:dyDescent="0.3">
      <c r="A51" s="85">
        <v>3</v>
      </c>
      <c r="B51" s="23" t="s">
        <v>88</v>
      </c>
      <c r="C51" s="3">
        <v>2600</v>
      </c>
      <c r="D51" s="3"/>
      <c r="E51" s="3">
        <v>7052</v>
      </c>
      <c r="F51" s="26">
        <v>8000</v>
      </c>
      <c r="G51" s="3"/>
    </row>
    <row r="52" spans="1:7" x14ac:dyDescent="0.3">
      <c r="A52" s="85">
        <v>3</v>
      </c>
      <c r="B52" s="23" t="s">
        <v>88</v>
      </c>
      <c r="C52" s="3">
        <v>2600</v>
      </c>
      <c r="D52" s="3"/>
      <c r="E52" s="3">
        <v>7010</v>
      </c>
      <c r="F52" s="26">
        <v>8000</v>
      </c>
      <c r="G52" s="3"/>
    </row>
    <row r="53" spans="1:7" ht="15" customHeight="1" x14ac:dyDescent="0.3">
      <c r="A53" s="90">
        <v>4</v>
      </c>
      <c r="B53" s="23" t="s">
        <v>346</v>
      </c>
      <c r="C53" s="49">
        <v>7832</v>
      </c>
      <c r="D53" s="97">
        <v>43770</v>
      </c>
      <c r="E53" s="49"/>
      <c r="F53" s="49">
        <v>12</v>
      </c>
      <c r="G53" s="3"/>
    </row>
    <row r="54" spans="1:7" x14ac:dyDescent="0.3">
      <c r="A54" s="90">
        <v>4</v>
      </c>
      <c r="B54" s="1" t="s">
        <v>360</v>
      </c>
      <c r="C54" s="3">
        <v>59432900</v>
      </c>
      <c r="D54" s="33">
        <v>43678</v>
      </c>
      <c r="E54" s="3"/>
      <c r="F54" s="3">
        <v>36</v>
      </c>
      <c r="G54" s="3"/>
    </row>
    <row r="55" spans="1:7" ht="28.8" x14ac:dyDescent="0.3">
      <c r="A55" s="90">
        <v>4</v>
      </c>
      <c r="B55" s="4" t="s">
        <v>366</v>
      </c>
      <c r="C55" s="3" t="s">
        <v>9</v>
      </c>
      <c r="D55" s="33"/>
      <c r="E55" s="3"/>
      <c r="F55" s="26">
        <f>60*48</f>
        <v>2880</v>
      </c>
      <c r="G55" s="3"/>
    </row>
    <row r="56" spans="1:7" ht="28.8" x14ac:dyDescent="0.3">
      <c r="A56" s="90">
        <v>4</v>
      </c>
      <c r="B56" s="4" t="s">
        <v>368</v>
      </c>
      <c r="C56" s="49" t="s">
        <v>107</v>
      </c>
      <c r="D56" s="97"/>
      <c r="E56" s="49"/>
      <c r="F56" s="26">
        <f>11*48</f>
        <v>528</v>
      </c>
      <c r="G56" s="49"/>
    </row>
    <row r="57" spans="1:7" ht="28.8" x14ac:dyDescent="0.3">
      <c r="A57" s="90">
        <v>4</v>
      </c>
      <c r="B57" s="4" t="s">
        <v>365</v>
      </c>
      <c r="C57" s="49" t="s">
        <v>14</v>
      </c>
      <c r="D57" s="97"/>
      <c r="E57" s="49"/>
      <c r="F57" s="26">
        <f>4*48</f>
        <v>192</v>
      </c>
      <c r="G57" s="49"/>
    </row>
    <row r="58" spans="1:7" ht="28.8" x14ac:dyDescent="0.3">
      <c r="A58" s="90">
        <v>4</v>
      </c>
      <c r="B58" s="4" t="s">
        <v>13</v>
      </c>
      <c r="C58" s="49" t="s">
        <v>16</v>
      </c>
      <c r="D58" s="97"/>
      <c r="E58" s="49"/>
      <c r="F58" s="26">
        <f>6*48</f>
        <v>288</v>
      </c>
      <c r="G58" s="49"/>
    </row>
    <row r="59" spans="1:7" x14ac:dyDescent="0.3">
      <c r="A59" s="90">
        <v>4</v>
      </c>
      <c r="B59" s="4" t="s">
        <v>220</v>
      </c>
      <c r="C59" s="49" t="s">
        <v>219</v>
      </c>
      <c r="D59" s="97"/>
      <c r="E59" s="49"/>
      <c r="F59" s="26">
        <f>4*48</f>
        <v>192</v>
      </c>
      <c r="G59" s="49"/>
    </row>
    <row r="60" spans="1:7" x14ac:dyDescent="0.3">
      <c r="A60" s="90">
        <v>4</v>
      </c>
      <c r="B60" s="4" t="s">
        <v>220</v>
      </c>
      <c r="C60" s="49" t="s">
        <v>221</v>
      </c>
      <c r="D60" s="97"/>
      <c r="E60" s="49"/>
      <c r="F60" s="26">
        <f>3*48</f>
        <v>144</v>
      </c>
      <c r="G60" s="49"/>
    </row>
    <row r="61" spans="1:7" ht="28.8" x14ac:dyDescent="0.3">
      <c r="A61" s="90">
        <v>4</v>
      </c>
      <c r="B61" s="4" t="s">
        <v>369</v>
      </c>
      <c r="C61" s="49" t="s">
        <v>11</v>
      </c>
      <c r="D61" s="97"/>
      <c r="E61" s="49"/>
      <c r="F61" s="26">
        <f>9*48</f>
        <v>432</v>
      </c>
      <c r="G61" s="49"/>
    </row>
    <row r="62" spans="1:7" ht="28.8" x14ac:dyDescent="0.3">
      <c r="A62" s="90">
        <v>4</v>
      </c>
      <c r="B62" s="4" t="s">
        <v>364</v>
      </c>
      <c r="C62" s="49" t="s">
        <v>111</v>
      </c>
      <c r="D62" s="97"/>
      <c r="E62" s="49"/>
      <c r="F62" s="26">
        <v>100</v>
      </c>
      <c r="G62" s="49"/>
    </row>
    <row r="63" spans="1:7" x14ac:dyDescent="0.3">
      <c r="A63" s="90">
        <v>4</v>
      </c>
      <c r="B63" s="4" t="s">
        <v>222</v>
      </c>
      <c r="C63" s="49">
        <v>2138013</v>
      </c>
      <c r="D63" s="97"/>
      <c r="E63" s="49"/>
      <c r="F63" s="26">
        <f>2*48</f>
        <v>96</v>
      </c>
      <c r="G63" s="49"/>
    </row>
    <row r="64" spans="1:7" x14ac:dyDescent="0.3">
      <c r="A64" s="90">
        <v>4</v>
      </c>
      <c r="B64" s="4" t="s">
        <v>41</v>
      </c>
      <c r="C64" s="49">
        <v>367283</v>
      </c>
      <c r="D64" s="33">
        <v>43678</v>
      </c>
      <c r="E64" s="49"/>
      <c r="F64" s="26">
        <v>200</v>
      </c>
      <c r="G64" s="49"/>
    </row>
    <row r="65" spans="1:7" x14ac:dyDescent="0.3">
      <c r="A65" s="90">
        <v>4</v>
      </c>
      <c r="B65" s="4" t="s">
        <v>223</v>
      </c>
      <c r="C65" s="49">
        <v>381423</v>
      </c>
      <c r="D65" s="33">
        <v>43709</v>
      </c>
      <c r="E65" s="49"/>
      <c r="F65" s="26">
        <v>200</v>
      </c>
      <c r="G65" s="49"/>
    </row>
    <row r="66" spans="1:7" x14ac:dyDescent="0.3">
      <c r="A66" s="90">
        <v>4</v>
      </c>
      <c r="B66" s="4" t="s">
        <v>349</v>
      </c>
      <c r="C66" s="49">
        <v>305553</v>
      </c>
      <c r="D66" s="97"/>
      <c r="E66" s="49"/>
      <c r="F66" s="26">
        <v>800</v>
      </c>
      <c r="G66" s="49"/>
    </row>
    <row r="67" spans="1:7" x14ac:dyDescent="0.3">
      <c r="A67" s="80">
        <v>5</v>
      </c>
      <c r="B67" s="4" t="s">
        <v>197</v>
      </c>
      <c r="C67" s="43" t="s">
        <v>198</v>
      </c>
      <c r="D67" s="33">
        <v>43952</v>
      </c>
      <c r="E67" s="3"/>
      <c r="F67" s="26">
        <v>140</v>
      </c>
      <c r="G67" s="3"/>
    </row>
    <row r="68" spans="1:7" ht="15.75" customHeight="1" x14ac:dyDescent="0.3">
      <c r="A68" s="80">
        <v>5</v>
      </c>
      <c r="B68" s="17" t="s">
        <v>144</v>
      </c>
      <c r="C68" s="43">
        <v>7133</v>
      </c>
      <c r="D68" s="33">
        <v>43952</v>
      </c>
      <c r="E68" s="3"/>
      <c r="F68" s="26">
        <v>3600</v>
      </c>
      <c r="G68" s="3"/>
    </row>
    <row r="69" spans="1:7" x14ac:dyDescent="0.3">
      <c r="A69" s="80">
        <v>5</v>
      </c>
      <c r="B69" s="4" t="s">
        <v>199</v>
      </c>
      <c r="C69" s="43">
        <v>4216</v>
      </c>
      <c r="D69" s="33">
        <v>44317</v>
      </c>
      <c r="E69" s="3"/>
      <c r="F69" s="26">
        <v>108</v>
      </c>
      <c r="G69" s="3"/>
    </row>
    <row r="70" spans="1:7" x14ac:dyDescent="0.3">
      <c r="A70" s="80">
        <v>5</v>
      </c>
      <c r="B70" s="1" t="s">
        <v>288</v>
      </c>
      <c r="C70" s="43">
        <v>59715000</v>
      </c>
      <c r="D70" s="33"/>
      <c r="E70" s="3"/>
      <c r="F70" s="26">
        <v>120</v>
      </c>
      <c r="G70" s="3"/>
    </row>
    <row r="71" spans="1:7" x14ac:dyDescent="0.3">
      <c r="A71" s="80">
        <v>5</v>
      </c>
      <c r="B71" s="4" t="s">
        <v>195</v>
      </c>
      <c r="C71" s="43">
        <v>8881520657</v>
      </c>
      <c r="D71" s="33"/>
      <c r="E71" s="3"/>
      <c r="F71" s="26">
        <v>600</v>
      </c>
      <c r="G71" s="3"/>
    </row>
    <row r="72" spans="1:7" x14ac:dyDescent="0.3">
      <c r="A72" s="80">
        <v>5</v>
      </c>
      <c r="B72" s="4" t="s">
        <v>200</v>
      </c>
      <c r="C72" s="43">
        <v>9801</v>
      </c>
      <c r="D72" s="33"/>
      <c r="E72" s="3"/>
      <c r="F72" s="26">
        <v>250</v>
      </c>
      <c r="G72" s="3"/>
    </row>
    <row r="73" spans="1:7" x14ac:dyDescent="0.3">
      <c r="A73" s="80">
        <v>5</v>
      </c>
      <c r="B73" s="4" t="s">
        <v>223</v>
      </c>
      <c r="C73" s="43">
        <v>381423</v>
      </c>
      <c r="D73" s="33">
        <v>44500</v>
      </c>
      <c r="E73" s="3"/>
      <c r="F73" s="26">
        <v>200</v>
      </c>
      <c r="G73" s="3"/>
    </row>
    <row r="74" spans="1:7" x14ac:dyDescent="0.3">
      <c r="A74" s="80">
        <v>5</v>
      </c>
      <c r="B74" s="4" t="s">
        <v>201</v>
      </c>
      <c r="C74" s="43" t="s">
        <v>202</v>
      </c>
      <c r="D74" s="33">
        <v>44682</v>
      </c>
      <c r="E74" s="3"/>
      <c r="F74" s="26">
        <v>100</v>
      </c>
      <c r="G74" s="3"/>
    </row>
    <row r="75" spans="1:7" x14ac:dyDescent="0.3">
      <c r="A75" s="80">
        <v>5</v>
      </c>
      <c r="B75" s="4" t="s">
        <v>203</v>
      </c>
      <c r="C75" s="3">
        <v>387323</v>
      </c>
      <c r="D75" s="33">
        <v>44287</v>
      </c>
      <c r="E75" s="3"/>
      <c r="F75" s="26">
        <v>350</v>
      </c>
      <c r="G75" s="3"/>
    </row>
    <row r="76" spans="1:7" x14ac:dyDescent="0.3">
      <c r="A76" s="85">
        <v>6</v>
      </c>
      <c r="B76" s="1" t="s">
        <v>174</v>
      </c>
      <c r="C76" s="3" t="s">
        <v>202</v>
      </c>
      <c r="D76" s="33">
        <v>44593</v>
      </c>
      <c r="E76" s="3"/>
      <c r="F76" s="26">
        <v>20</v>
      </c>
      <c r="G76" s="3"/>
    </row>
    <row r="77" spans="1:7" x14ac:dyDescent="0.3">
      <c r="A77" s="85">
        <v>6</v>
      </c>
      <c r="B77" s="1" t="s">
        <v>204</v>
      </c>
      <c r="C77" s="3">
        <v>131624</v>
      </c>
      <c r="D77" s="33">
        <v>43922</v>
      </c>
      <c r="E77" s="3"/>
      <c r="F77" s="26">
        <v>10</v>
      </c>
      <c r="G77" s="3"/>
    </row>
    <row r="78" spans="1:7" x14ac:dyDescent="0.3">
      <c r="A78" s="85">
        <v>6</v>
      </c>
      <c r="B78" s="4" t="s">
        <v>44</v>
      </c>
      <c r="C78" s="3">
        <v>367281</v>
      </c>
      <c r="D78" s="33">
        <v>43983</v>
      </c>
      <c r="E78" s="3"/>
      <c r="F78" s="26">
        <v>200</v>
      </c>
      <c r="G78" s="3"/>
    </row>
    <row r="79" spans="1:7" x14ac:dyDescent="0.3">
      <c r="A79" s="85">
        <v>6</v>
      </c>
      <c r="B79" s="4" t="s">
        <v>35</v>
      </c>
      <c r="C79" s="3">
        <v>6818</v>
      </c>
      <c r="D79" s="33">
        <v>44593</v>
      </c>
      <c r="E79" s="3"/>
      <c r="F79" s="26">
        <v>216000</v>
      </c>
      <c r="G79" s="3"/>
    </row>
    <row r="80" spans="1:7" ht="28.8" x14ac:dyDescent="0.3">
      <c r="A80" s="85">
        <v>6</v>
      </c>
      <c r="B80" s="4" t="s">
        <v>246</v>
      </c>
      <c r="C80" s="3">
        <v>7631</v>
      </c>
      <c r="D80" s="33">
        <v>44835</v>
      </c>
      <c r="E80" s="3"/>
      <c r="F80" s="26">
        <v>408</v>
      </c>
      <c r="G80" s="3"/>
    </row>
    <row r="81" spans="1:7" x14ac:dyDescent="0.3">
      <c r="A81" s="85">
        <v>6</v>
      </c>
      <c r="B81" s="1" t="s">
        <v>205</v>
      </c>
      <c r="C81" s="3">
        <v>1050</v>
      </c>
      <c r="D81" s="33">
        <v>44501</v>
      </c>
      <c r="E81" s="3" t="s">
        <v>206</v>
      </c>
      <c r="F81" s="26">
        <v>10800</v>
      </c>
      <c r="G81" s="3"/>
    </row>
    <row r="82" spans="1:7" x14ac:dyDescent="0.3">
      <c r="A82" s="85">
        <v>6</v>
      </c>
      <c r="B82" s="48" t="s">
        <v>174</v>
      </c>
      <c r="C82" s="49" t="s">
        <v>207</v>
      </c>
      <c r="D82" s="97">
        <v>44501</v>
      </c>
      <c r="E82" s="49" t="s">
        <v>208</v>
      </c>
      <c r="F82" s="54">
        <v>200</v>
      </c>
      <c r="G82" s="49"/>
    </row>
    <row r="83" spans="1:7" ht="15" customHeight="1" x14ac:dyDescent="0.3">
      <c r="A83" s="96">
        <v>7</v>
      </c>
      <c r="B83" s="23" t="s">
        <v>346</v>
      </c>
      <c r="C83" s="24">
        <v>7832</v>
      </c>
      <c r="D83" s="98">
        <v>43770</v>
      </c>
      <c r="E83" s="37" t="s">
        <v>209</v>
      </c>
      <c r="F83" s="26">
        <v>82</v>
      </c>
      <c r="G83" s="24"/>
    </row>
    <row r="84" spans="1:7" ht="18" customHeight="1" x14ac:dyDescent="0.3">
      <c r="A84" s="96">
        <v>7</v>
      </c>
      <c r="B84" s="4" t="s">
        <v>30</v>
      </c>
      <c r="C84" s="3">
        <v>9891</v>
      </c>
      <c r="D84" s="33">
        <v>43770</v>
      </c>
      <c r="E84" s="32" t="s">
        <v>210</v>
      </c>
      <c r="F84" s="26">
        <v>3600</v>
      </c>
      <c r="G84" s="3"/>
    </row>
    <row r="85" spans="1:7" x14ac:dyDescent="0.3">
      <c r="A85" s="96">
        <v>7</v>
      </c>
      <c r="B85" s="4" t="s">
        <v>211</v>
      </c>
      <c r="C85" s="3">
        <v>412100</v>
      </c>
      <c r="D85" s="33">
        <v>42614</v>
      </c>
      <c r="E85" s="3">
        <v>51553</v>
      </c>
      <c r="F85" s="26">
        <v>30</v>
      </c>
      <c r="G85" s="3"/>
    </row>
    <row r="86" spans="1:7" x14ac:dyDescent="0.3">
      <c r="A86" s="96">
        <v>7</v>
      </c>
      <c r="B86" s="4" t="s">
        <v>212</v>
      </c>
      <c r="C86" s="3">
        <v>59232800</v>
      </c>
      <c r="D86" s="33">
        <v>43739</v>
      </c>
      <c r="E86" s="3">
        <v>258040</v>
      </c>
      <c r="F86" s="26">
        <v>132</v>
      </c>
      <c r="G86" s="3"/>
    </row>
    <row r="87" spans="1:7" x14ac:dyDescent="0.3">
      <c r="A87" s="96">
        <v>7</v>
      </c>
      <c r="B87" s="17" t="s">
        <v>126</v>
      </c>
      <c r="C87" s="3">
        <v>66027643</v>
      </c>
      <c r="D87" s="33">
        <v>43617</v>
      </c>
      <c r="E87" s="3">
        <v>201623</v>
      </c>
      <c r="F87" s="26">
        <v>120</v>
      </c>
      <c r="G87" s="3"/>
    </row>
    <row r="88" spans="1:7" x14ac:dyDescent="0.3">
      <c r="A88" s="96">
        <v>7</v>
      </c>
      <c r="B88" s="4" t="s">
        <v>213</v>
      </c>
      <c r="C88" s="3">
        <v>660800834</v>
      </c>
      <c r="D88" s="33">
        <v>43800</v>
      </c>
      <c r="E88" s="3">
        <v>201751</v>
      </c>
      <c r="F88" s="54">
        <v>120</v>
      </c>
      <c r="G88" s="3"/>
    </row>
    <row r="89" spans="1:7" x14ac:dyDescent="0.3">
      <c r="A89" s="96">
        <v>7</v>
      </c>
      <c r="B89" s="17" t="s">
        <v>167</v>
      </c>
      <c r="C89" s="3">
        <v>7088</v>
      </c>
      <c r="D89" s="33">
        <v>43811</v>
      </c>
      <c r="E89" s="3" t="s">
        <v>168</v>
      </c>
      <c r="F89" s="26">
        <v>600</v>
      </c>
      <c r="G89" s="3"/>
    </row>
    <row r="90" spans="1:7" x14ac:dyDescent="0.3">
      <c r="A90" s="96">
        <v>7</v>
      </c>
      <c r="B90" s="4" t="s">
        <v>118</v>
      </c>
      <c r="C90" s="3">
        <v>66800452</v>
      </c>
      <c r="D90" s="33">
        <v>43770</v>
      </c>
      <c r="E90" s="3">
        <v>2017</v>
      </c>
      <c r="F90" s="26">
        <v>80</v>
      </c>
      <c r="G90" s="3"/>
    </row>
    <row r="91" spans="1:7" x14ac:dyDescent="0.3">
      <c r="A91" s="96">
        <v>7</v>
      </c>
      <c r="B91" s="17" t="s">
        <v>357</v>
      </c>
      <c r="C91" s="3">
        <v>59431900</v>
      </c>
      <c r="D91" s="33">
        <v>43720</v>
      </c>
      <c r="E91" s="3">
        <v>250142</v>
      </c>
      <c r="F91" s="26">
        <v>96</v>
      </c>
      <c r="G91" s="3"/>
    </row>
    <row r="92" spans="1:7" x14ac:dyDescent="0.3">
      <c r="A92" s="96">
        <v>7</v>
      </c>
      <c r="B92" s="4" t="s">
        <v>118</v>
      </c>
      <c r="C92" s="3">
        <v>66800452</v>
      </c>
      <c r="D92" s="33">
        <v>43374</v>
      </c>
      <c r="E92" s="3"/>
      <c r="F92" s="26">
        <v>40</v>
      </c>
      <c r="G92" s="3"/>
    </row>
    <row r="93" spans="1:7" x14ac:dyDescent="0.3">
      <c r="A93" s="96">
        <v>7</v>
      </c>
      <c r="B93" s="1" t="s">
        <v>214</v>
      </c>
      <c r="C93" s="3">
        <v>407000</v>
      </c>
      <c r="D93" s="33">
        <v>43191</v>
      </c>
      <c r="E93" s="3"/>
      <c r="F93" s="26">
        <v>84</v>
      </c>
      <c r="G93" s="3"/>
    </row>
    <row r="94" spans="1:7" x14ac:dyDescent="0.3">
      <c r="A94" s="96">
        <v>7</v>
      </c>
      <c r="B94" s="17" t="s">
        <v>361</v>
      </c>
      <c r="C94" s="3">
        <v>59433400</v>
      </c>
      <c r="D94" s="33">
        <v>43466</v>
      </c>
      <c r="E94" s="3"/>
      <c r="F94" s="54">
        <v>768</v>
      </c>
      <c r="G94" s="3"/>
    </row>
    <row r="95" spans="1:7" x14ac:dyDescent="0.3">
      <c r="A95" s="96">
        <v>7</v>
      </c>
      <c r="B95" s="1" t="s">
        <v>215</v>
      </c>
      <c r="C95" s="3">
        <v>66020093</v>
      </c>
      <c r="D95" s="33">
        <v>43525</v>
      </c>
      <c r="E95" s="3"/>
      <c r="F95" s="26">
        <v>120</v>
      </c>
      <c r="G95" s="3"/>
    </row>
    <row r="96" spans="1:7" x14ac:dyDescent="0.3">
      <c r="A96" s="96">
        <v>7</v>
      </c>
      <c r="B96" s="4" t="s">
        <v>170</v>
      </c>
      <c r="C96" s="3">
        <v>443500</v>
      </c>
      <c r="D96" s="33">
        <v>43446</v>
      </c>
      <c r="E96" s="3"/>
      <c r="F96" s="26">
        <v>288</v>
      </c>
      <c r="G96" s="3"/>
    </row>
    <row r="97" spans="1:7" ht="22.5" customHeight="1" x14ac:dyDescent="0.3">
      <c r="A97" s="96">
        <v>7</v>
      </c>
      <c r="B97" s="17" t="s">
        <v>358</v>
      </c>
      <c r="C97" s="3">
        <v>59432500</v>
      </c>
      <c r="D97" s="33">
        <v>43811</v>
      </c>
      <c r="E97" s="3"/>
      <c r="F97" s="26">
        <v>12</v>
      </c>
      <c r="G97" s="3"/>
    </row>
    <row r="98" spans="1:7" x14ac:dyDescent="0.3">
      <c r="A98" s="96">
        <v>7</v>
      </c>
      <c r="B98" s="1" t="s">
        <v>356</v>
      </c>
      <c r="C98" s="3">
        <v>59431500</v>
      </c>
      <c r="D98" s="33">
        <v>43770</v>
      </c>
      <c r="E98" s="3"/>
      <c r="F98" s="26">
        <v>24</v>
      </c>
      <c r="G98" s="3"/>
    </row>
    <row r="99" spans="1:7" x14ac:dyDescent="0.3">
      <c r="A99" s="96">
        <v>7</v>
      </c>
      <c r="B99" s="42" t="s">
        <v>352</v>
      </c>
      <c r="C99" s="3">
        <v>59430200</v>
      </c>
      <c r="D99" s="33">
        <v>43405</v>
      </c>
      <c r="E99" s="3"/>
      <c r="F99" s="26">
        <v>24</v>
      </c>
      <c r="G99" s="3"/>
    </row>
    <row r="100" spans="1:7" x14ac:dyDescent="0.3">
      <c r="A100" s="96">
        <v>7</v>
      </c>
      <c r="B100" s="1" t="s">
        <v>216</v>
      </c>
      <c r="C100" s="3">
        <v>5943800</v>
      </c>
      <c r="D100" s="33">
        <v>42767</v>
      </c>
      <c r="E100" s="3"/>
      <c r="F100" s="54">
        <v>24</v>
      </c>
      <c r="G100" s="3"/>
    </row>
    <row r="101" spans="1:7" x14ac:dyDescent="0.3">
      <c r="A101" s="96">
        <v>7</v>
      </c>
      <c r="B101" s="1" t="s">
        <v>217</v>
      </c>
      <c r="C101" s="3">
        <v>66250707</v>
      </c>
      <c r="D101" s="33">
        <v>43313</v>
      </c>
      <c r="E101" s="3"/>
      <c r="F101" s="26">
        <v>40</v>
      </c>
      <c r="G101" s="3"/>
    </row>
    <row r="102" spans="1:7" ht="18" customHeight="1" x14ac:dyDescent="0.3">
      <c r="A102" s="96">
        <v>7</v>
      </c>
      <c r="B102" s="17" t="s">
        <v>358</v>
      </c>
      <c r="C102" s="3">
        <v>59432500</v>
      </c>
      <c r="D102" s="33">
        <v>43811</v>
      </c>
      <c r="E102" s="3">
        <v>370262</v>
      </c>
      <c r="F102" s="26">
        <v>24</v>
      </c>
      <c r="G102" s="3"/>
    </row>
    <row r="103" spans="1:7" x14ac:dyDescent="0.3">
      <c r="A103" s="88">
        <v>8</v>
      </c>
      <c r="B103" s="4" t="s">
        <v>114</v>
      </c>
      <c r="C103" s="3">
        <v>309606</v>
      </c>
      <c r="D103" s="33">
        <v>44774</v>
      </c>
      <c r="E103" s="3"/>
      <c r="F103" s="26">
        <v>25600</v>
      </c>
      <c r="G103" s="3"/>
    </row>
    <row r="104" spans="1:7" x14ac:dyDescent="0.3">
      <c r="A104" s="88">
        <v>8</v>
      </c>
      <c r="B104" s="4" t="s">
        <v>231</v>
      </c>
      <c r="C104" s="3">
        <v>309594</v>
      </c>
      <c r="D104" s="33">
        <v>44805</v>
      </c>
      <c r="E104" s="3"/>
      <c r="F104" s="26">
        <v>3200</v>
      </c>
      <c r="G104" s="3"/>
    </row>
    <row r="105" spans="1:7" x14ac:dyDescent="0.3">
      <c r="A105" s="11">
        <v>9</v>
      </c>
      <c r="B105" s="4" t="s">
        <v>231</v>
      </c>
      <c r="C105" s="3">
        <v>309594</v>
      </c>
      <c r="D105" s="33">
        <v>44866</v>
      </c>
      <c r="E105" s="3"/>
      <c r="F105" s="26">
        <v>24000</v>
      </c>
      <c r="G105" s="3"/>
    </row>
    <row r="106" spans="1:7" x14ac:dyDescent="0.3">
      <c r="A106" s="88">
        <v>10</v>
      </c>
      <c r="B106" s="4" t="s">
        <v>21</v>
      </c>
      <c r="C106" s="3" t="s">
        <v>22</v>
      </c>
      <c r="D106" s="3"/>
      <c r="E106" s="3">
        <v>21163212</v>
      </c>
      <c r="F106" s="26">
        <v>2720</v>
      </c>
      <c r="G106" s="3"/>
    </row>
    <row r="107" spans="1:7" s="19" customFormat="1" x14ac:dyDescent="0.3">
      <c r="A107" s="88">
        <v>10</v>
      </c>
      <c r="B107" s="4" t="s">
        <v>32</v>
      </c>
      <c r="C107" s="3" t="s">
        <v>33</v>
      </c>
      <c r="D107" s="3"/>
      <c r="E107" s="3">
        <v>12463233</v>
      </c>
      <c r="F107" s="26">
        <v>1280</v>
      </c>
      <c r="G107" s="18"/>
    </row>
    <row r="108" spans="1:7" ht="15" customHeight="1" x14ac:dyDescent="0.3">
      <c r="A108" s="88">
        <v>10</v>
      </c>
      <c r="B108" s="4" t="s">
        <v>37</v>
      </c>
      <c r="C108" s="3">
        <v>8980</v>
      </c>
      <c r="D108" s="32"/>
      <c r="E108" s="3" t="s">
        <v>38</v>
      </c>
      <c r="F108" s="26">
        <v>30</v>
      </c>
      <c r="G108" s="3"/>
    </row>
    <row r="109" spans="1:7" x14ac:dyDescent="0.3">
      <c r="A109" s="88">
        <v>10</v>
      </c>
      <c r="B109" s="1" t="s">
        <v>259</v>
      </c>
      <c r="C109" s="3">
        <v>8881560125</v>
      </c>
      <c r="D109" s="3"/>
      <c r="E109" s="43" t="s">
        <v>39</v>
      </c>
      <c r="F109" s="26">
        <v>400</v>
      </c>
      <c r="G109" s="3"/>
    </row>
    <row r="110" spans="1:7" ht="15" customHeight="1" x14ac:dyDescent="0.3">
      <c r="A110" s="88">
        <v>10</v>
      </c>
      <c r="B110" s="4" t="s">
        <v>40</v>
      </c>
      <c r="C110" s="3">
        <v>383323</v>
      </c>
      <c r="D110" s="32">
        <v>44316</v>
      </c>
      <c r="E110" s="3">
        <v>7115938</v>
      </c>
      <c r="F110" s="26">
        <v>600</v>
      </c>
      <c r="G110" s="3"/>
    </row>
    <row r="111" spans="1:7" x14ac:dyDescent="0.3">
      <c r="A111" s="88">
        <v>10</v>
      </c>
      <c r="B111" s="4" t="s">
        <v>41</v>
      </c>
      <c r="C111" s="3">
        <v>367283</v>
      </c>
      <c r="D111" s="32">
        <v>44012</v>
      </c>
      <c r="E111" s="3" t="s">
        <v>42</v>
      </c>
      <c r="F111" s="26">
        <v>1600</v>
      </c>
      <c r="G111" s="3"/>
    </row>
    <row r="112" spans="1:7" x14ac:dyDescent="0.3">
      <c r="A112" s="88">
        <v>10</v>
      </c>
      <c r="B112" s="4" t="s">
        <v>41</v>
      </c>
      <c r="C112" s="3">
        <v>367283</v>
      </c>
      <c r="D112" s="32">
        <v>44043</v>
      </c>
      <c r="E112" s="3" t="s">
        <v>43</v>
      </c>
      <c r="F112" s="26">
        <v>200</v>
      </c>
      <c r="G112" s="3"/>
    </row>
    <row r="113" spans="1:7" x14ac:dyDescent="0.3">
      <c r="A113" s="88">
        <v>10</v>
      </c>
      <c r="B113" s="4" t="s">
        <v>44</v>
      </c>
      <c r="C113" s="3">
        <v>367281</v>
      </c>
      <c r="D113" s="32">
        <v>44012</v>
      </c>
      <c r="E113" s="3" t="s">
        <v>45</v>
      </c>
      <c r="F113" s="26">
        <v>200</v>
      </c>
      <c r="G113" s="3"/>
    </row>
    <row r="114" spans="1:7" ht="15" customHeight="1" x14ac:dyDescent="0.3">
      <c r="A114" s="91">
        <v>11</v>
      </c>
      <c r="B114" s="4" t="s">
        <v>345</v>
      </c>
      <c r="C114" s="3">
        <v>6360</v>
      </c>
      <c r="D114" s="3"/>
      <c r="E114" s="43" t="s">
        <v>64</v>
      </c>
      <c r="F114" s="26">
        <v>500</v>
      </c>
      <c r="G114" s="3"/>
    </row>
    <row r="115" spans="1:7" ht="15" customHeight="1" x14ac:dyDescent="0.3">
      <c r="A115" s="91">
        <v>11</v>
      </c>
      <c r="B115" s="4" t="s">
        <v>345</v>
      </c>
      <c r="C115" s="3">
        <v>6360</v>
      </c>
      <c r="D115" s="3"/>
      <c r="E115" s="43" t="s">
        <v>62</v>
      </c>
      <c r="F115" s="26">
        <v>1000</v>
      </c>
      <c r="G115" s="3"/>
    </row>
    <row r="116" spans="1:7" ht="15" customHeight="1" x14ac:dyDescent="0.3">
      <c r="A116" s="91">
        <v>11</v>
      </c>
      <c r="B116" s="4" t="s">
        <v>345</v>
      </c>
      <c r="C116" s="3">
        <v>6360</v>
      </c>
      <c r="D116" s="3"/>
      <c r="E116" s="43" t="s">
        <v>66</v>
      </c>
      <c r="F116" s="26">
        <v>500</v>
      </c>
      <c r="G116" s="3"/>
    </row>
    <row r="117" spans="1:7" ht="15" customHeight="1" x14ac:dyDescent="0.3">
      <c r="A117" s="91">
        <v>11</v>
      </c>
      <c r="B117" s="4" t="s">
        <v>345</v>
      </c>
      <c r="C117" s="3">
        <v>6360</v>
      </c>
      <c r="D117" s="3"/>
      <c r="E117" s="43" t="s">
        <v>61</v>
      </c>
      <c r="F117" s="26">
        <v>1500</v>
      </c>
      <c r="G117" s="3"/>
    </row>
    <row r="118" spans="1:7" ht="15" customHeight="1" x14ac:dyDescent="0.3">
      <c r="A118" s="91">
        <v>11</v>
      </c>
      <c r="B118" s="4" t="s">
        <v>345</v>
      </c>
      <c r="C118" s="3">
        <v>6360</v>
      </c>
      <c r="D118" s="3"/>
      <c r="E118" s="43" t="s">
        <v>70</v>
      </c>
      <c r="F118" s="26">
        <v>500</v>
      </c>
      <c r="G118" s="3"/>
    </row>
    <row r="119" spans="1:7" ht="15" customHeight="1" x14ac:dyDescent="0.3">
      <c r="A119" s="91">
        <v>11</v>
      </c>
      <c r="B119" s="4" t="s">
        <v>345</v>
      </c>
      <c r="C119" s="3">
        <v>6360</v>
      </c>
      <c r="D119" s="3"/>
      <c r="E119" s="43" t="s">
        <v>68</v>
      </c>
      <c r="F119" s="26">
        <v>1500</v>
      </c>
      <c r="G119" s="3"/>
    </row>
    <row r="120" spans="1:7" ht="15" customHeight="1" x14ac:dyDescent="0.3">
      <c r="A120" s="91">
        <v>11</v>
      </c>
      <c r="B120" s="4" t="s">
        <v>345</v>
      </c>
      <c r="C120" s="3">
        <v>6360</v>
      </c>
      <c r="D120" s="3"/>
      <c r="E120" s="43" t="s">
        <v>69</v>
      </c>
      <c r="F120" s="26">
        <v>1000</v>
      </c>
      <c r="G120" s="3"/>
    </row>
    <row r="121" spans="1:7" ht="15" customHeight="1" x14ac:dyDescent="0.3">
      <c r="A121" s="91">
        <v>11</v>
      </c>
      <c r="B121" s="4" t="s">
        <v>345</v>
      </c>
      <c r="C121" s="3">
        <v>6360</v>
      </c>
      <c r="D121" s="3"/>
      <c r="E121" s="43" t="s">
        <v>65</v>
      </c>
      <c r="F121" s="26">
        <v>500</v>
      </c>
      <c r="G121" s="3"/>
    </row>
    <row r="122" spans="1:7" ht="15" customHeight="1" x14ac:dyDescent="0.3">
      <c r="A122" s="91">
        <v>11</v>
      </c>
      <c r="B122" s="4" t="s">
        <v>345</v>
      </c>
      <c r="C122" s="3">
        <v>6360</v>
      </c>
      <c r="D122" s="3"/>
      <c r="E122" s="43" t="s">
        <v>55</v>
      </c>
      <c r="F122" s="26">
        <v>500</v>
      </c>
      <c r="G122" s="3"/>
    </row>
    <row r="123" spans="1:7" ht="15" customHeight="1" x14ac:dyDescent="0.3">
      <c r="A123" s="91">
        <v>11</v>
      </c>
      <c r="B123" s="4" t="s">
        <v>345</v>
      </c>
      <c r="C123" s="3">
        <v>6360</v>
      </c>
      <c r="D123" s="3"/>
      <c r="E123" s="43" t="s">
        <v>54</v>
      </c>
      <c r="F123" s="26">
        <v>500</v>
      </c>
      <c r="G123" s="3"/>
    </row>
    <row r="124" spans="1:7" x14ac:dyDescent="0.3">
      <c r="A124" s="91">
        <v>11</v>
      </c>
      <c r="B124" s="4" t="s">
        <v>46</v>
      </c>
      <c r="C124" s="3">
        <v>2187</v>
      </c>
      <c r="D124" s="32">
        <v>44409</v>
      </c>
      <c r="E124" s="43" t="s">
        <v>48</v>
      </c>
      <c r="F124" s="26">
        <v>2400</v>
      </c>
      <c r="G124" s="3"/>
    </row>
    <row r="125" spans="1:7" x14ac:dyDescent="0.3">
      <c r="A125" s="91">
        <v>11</v>
      </c>
      <c r="B125" s="4" t="s">
        <v>78</v>
      </c>
      <c r="C125" s="3">
        <v>5750</v>
      </c>
      <c r="D125" s="3"/>
      <c r="E125" s="43" t="s">
        <v>79</v>
      </c>
      <c r="F125" s="26">
        <v>24000</v>
      </c>
      <c r="G125" s="3"/>
    </row>
    <row r="126" spans="1:7" x14ac:dyDescent="0.3">
      <c r="A126" s="91">
        <v>11</v>
      </c>
      <c r="B126" s="4" t="s">
        <v>46</v>
      </c>
      <c r="C126" s="3">
        <v>2187</v>
      </c>
      <c r="D126" s="32">
        <v>44531</v>
      </c>
      <c r="E126" s="43" t="s">
        <v>47</v>
      </c>
      <c r="F126" s="26">
        <v>4800</v>
      </c>
      <c r="G126" s="3"/>
    </row>
    <row r="127" spans="1:7" ht="15" customHeight="1" x14ac:dyDescent="0.3">
      <c r="A127" s="91">
        <v>11</v>
      </c>
      <c r="B127" s="4" t="s">
        <v>345</v>
      </c>
      <c r="C127" s="3">
        <v>6360</v>
      </c>
      <c r="D127" s="3"/>
      <c r="E127" s="43" t="s">
        <v>58</v>
      </c>
      <c r="F127" s="26">
        <v>500</v>
      </c>
      <c r="G127" s="3"/>
    </row>
    <row r="128" spans="1:7" s="19" customFormat="1" ht="15" customHeight="1" x14ac:dyDescent="0.3">
      <c r="A128" s="91">
        <v>11</v>
      </c>
      <c r="B128" s="4" t="s">
        <v>345</v>
      </c>
      <c r="C128" s="3">
        <v>6360</v>
      </c>
      <c r="D128" s="3"/>
      <c r="E128" s="43" t="s">
        <v>59</v>
      </c>
      <c r="F128" s="26">
        <v>500</v>
      </c>
      <c r="G128" s="3"/>
    </row>
    <row r="129" spans="1:7" ht="15" customHeight="1" x14ac:dyDescent="0.3">
      <c r="A129" s="91">
        <v>11</v>
      </c>
      <c r="B129" s="4" t="s">
        <v>345</v>
      </c>
      <c r="C129" s="3">
        <v>6360</v>
      </c>
      <c r="D129" s="3"/>
      <c r="E129" s="43" t="s">
        <v>60</v>
      </c>
      <c r="F129" s="26">
        <v>1000</v>
      </c>
      <c r="G129" s="3"/>
    </row>
    <row r="130" spans="1:7" ht="15" customHeight="1" x14ac:dyDescent="0.3">
      <c r="A130" s="91">
        <v>11</v>
      </c>
      <c r="B130" s="4" t="s">
        <v>345</v>
      </c>
      <c r="C130" s="3">
        <v>6360</v>
      </c>
      <c r="D130" s="3"/>
      <c r="E130" s="43" t="s">
        <v>57</v>
      </c>
      <c r="F130" s="26">
        <v>500</v>
      </c>
      <c r="G130" s="3"/>
    </row>
    <row r="131" spans="1:7" ht="15" customHeight="1" x14ac:dyDescent="0.3">
      <c r="A131" s="91">
        <v>11</v>
      </c>
      <c r="B131" s="4" t="s">
        <v>345</v>
      </c>
      <c r="C131" s="3">
        <v>6360</v>
      </c>
      <c r="D131" s="3"/>
      <c r="E131" s="43" t="s">
        <v>53</v>
      </c>
      <c r="F131" s="26">
        <v>500</v>
      </c>
      <c r="G131" s="3"/>
    </row>
    <row r="132" spans="1:7" ht="15" customHeight="1" x14ac:dyDescent="0.3">
      <c r="A132" s="91">
        <v>11</v>
      </c>
      <c r="B132" s="4" t="s">
        <v>345</v>
      </c>
      <c r="C132" s="3">
        <v>6360</v>
      </c>
      <c r="D132" s="3"/>
      <c r="E132" s="43" t="s">
        <v>52</v>
      </c>
      <c r="F132" s="26">
        <v>500</v>
      </c>
      <c r="G132" s="3"/>
    </row>
    <row r="133" spans="1:7" ht="15" customHeight="1" x14ac:dyDescent="0.3">
      <c r="A133" s="91">
        <v>11</v>
      </c>
      <c r="B133" s="4" t="s">
        <v>345</v>
      </c>
      <c r="C133" s="3">
        <v>6360</v>
      </c>
      <c r="D133" s="3"/>
      <c r="E133" s="43" t="s">
        <v>56</v>
      </c>
      <c r="F133" s="26">
        <v>500</v>
      </c>
      <c r="G133" s="3"/>
    </row>
    <row r="134" spans="1:7" ht="15" customHeight="1" x14ac:dyDescent="0.3">
      <c r="A134" s="91">
        <v>11</v>
      </c>
      <c r="B134" s="4" t="s">
        <v>345</v>
      </c>
      <c r="C134" s="3">
        <v>6360</v>
      </c>
      <c r="D134" s="3"/>
      <c r="E134" s="43" t="s">
        <v>51</v>
      </c>
      <c r="F134" s="26">
        <v>500</v>
      </c>
      <c r="G134" s="3"/>
    </row>
    <row r="135" spans="1:7" ht="15" customHeight="1" x14ac:dyDescent="0.3">
      <c r="A135" s="91">
        <v>11</v>
      </c>
      <c r="B135" s="4" t="s">
        <v>345</v>
      </c>
      <c r="C135" s="3">
        <v>6360</v>
      </c>
      <c r="D135" s="3"/>
      <c r="E135" s="43" t="s">
        <v>77</v>
      </c>
      <c r="F135" s="26">
        <v>500</v>
      </c>
      <c r="G135" s="3"/>
    </row>
    <row r="136" spans="1:7" ht="15" customHeight="1" x14ac:dyDescent="0.3">
      <c r="A136" s="91">
        <v>11</v>
      </c>
      <c r="B136" s="4" t="s">
        <v>345</v>
      </c>
      <c r="C136" s="3">
        <v>6360</v>
      </c>
      <c r="D136" s="3"/>
      <c r="E136" s="43" t="s">
        <v>76</v>
      </c>
      <c r="F136" s="26">
        <v>500</v>
      </c>
      <c r="G136" s="3"/>
    </row>
    <row r="137" spans="1:7" ht="15" customHeight="1" x14ac:dyDescent="0.3">
      <c r="A137" s="91">
        <v>11</v>
      </c>
      <c r="B137" s="4" t="s">
        <v>345</v>
      </c>
      <c r="C137" s="3">
        <v>6360</v>
      </c>
      <c r="D137" s="3"/>
      <c r="E137" s="43" t="s">
        <v>82</v>
      </c>
      <c r="F137" s="26">
        <v>500</v>
      </c>
      <c r="G137" s="3"/>
    </row>
    <row r="138" spans="1:7" ht="15" customHeight="1" x14ac:dyDescent="0.3">
      <c r="A138" s="91">
        <v>11</v>
      </c>
      <c r="B138" s="4" t="s">
        <v>345</v>
      </c>
      <c r="C138" s="3">
        <v>6360</v>
      </c>
      <c r="D138" s="3"/>
      <c r="E138" s="43" t="s">
        <v>80</v>
      </c>
      <c r="F138" s="26">
        <v>1000</v>
      </c>
      <c r="G138" s="3"/>
    </row>
    <row r="139" spans="1:7" ht="15" customHeight="1" x14ac:dyDescent="0.3">
      <c r="A139" s="91">
        <v>11</v>
      </c>
      <c r="B139" s="4" t="s">
        <v>345</v>
      </c>
      <c r="C139" s="3">
        <v>6360</v>
      </c>
      <c r="D139" s="3"/>
      <c r="E139" s="43" t="s">
        <v>75</v>
      </c>
      <c r="F139" s="26">
        <v>500</v>
      </c>
      <c r="G139" s="3"/>
    </row>
    <row r="140" spans="1:7" ht="15" customHeight="1" x14ac:dyDescent="0.3">
      <c r="A140" s="91">
        <v>11</v>
      </c>
      <c r="B140" s="4" t="s">
        <v>345</v>
      </c>
      <c r="C140" s="3">
        <v>6360</v>
      </c>
      <c r="D140" s="3"/>
      <c r="E140" s="43" t="s">
        <v>74</v>
      </c>
      <c r="F140" s="26">
        <v>500</v>
      </c>
      <c r="G140" s="3"/>
    </row>
    <row r="141" spans="1:7" ht="15" customHeight="1" x14ac:dyDescent="0.3">
      <c r="A141" s="91">
        <v>11</v>
      </c>
      <c r="B141" s="4" t="s">
        <v>345</v>
      </c>
      <c r="C141" s="3">
        <v>6360</v>
      </c>
      <c r="D141" s="3"/>
      <c r="E141" s="43" t="s">
        <v>71</v>
      </c>
      <c r="F141" s="26">
        <v>1000</v>
      </c>
      <c r="G141" s="3"/>
    </row>
    <row r="142" spans="1:7" ht="15" customHeight="1" x14ac:dyDescent="0.3">
      <c r="A142" s="91">
        <v>11</v>
      </c>
      <c r="B142" s="4" t="s">
        <v>345</v>
      </c>
      <c r="C142" s="3">
        <v>6360</v>
      </c>
      <c r="D142" s="3"/>
      <c r="E142" s="43" t="s">
        <v>73</v>
      </c>
      <c r="F142" s="26">
        <v>500</v>
      </c>
      <c r="G142" s="3"/>
    </row>
    <row r="143" spans="1:7" ht="15" customHeight="1" x14ac:dyDescent="0.3">
      <c r="A143" s="91">
        <v>11</v>
      </c>
      <c r="B143" s="4" t="s">
        <v>345</v>
      </c>
      <c r="C143" s="3">
        <v>6360</v>
      </c>
      <c r="D143" s="3"/>
      <c r="E143" s="43" t="s">
        <v>72</v>
      </c>
      <c r="F143" s="26">
        <v>1000</v>
      </c>
      <c r="G143" s="3"/>
    </row>
    <row r="144" spans="1:7" ht="15" customHeight="1" x14ac:dyDescent="0.3">
      <c r="A144" s="91">
        <v>11</v>
      </c>
      <c r="B144" s="4" t="s">
        <v>345</v>
      </c>
      <c r="C144" s="3">
        <v>6360</v>
      </c>
      <c r="D144" s="3"/>
      <c r="E144" s="43" t="s">
        <v>63</v>
      </c>
      <c r="F144" s="26">
        <v>500</v>
      </c>
      <c r="G144" s="3"/>
    </row>
    <row r="145" spans="1:7" ht="15" customHeight="1" x14ac:dyDescent="0.3">
      <c r="A145" s="91">
        <v>11</v>
      </c>
      <c r="B145" s="4" t="s">
        <v>345</v>
      </c>
      <c r="C145" s="3">
        <v>6360</v>
      </c>
      <c r="D145" s="3"/>
      <c r="E145" s="43" t="s">
        <v>67</v>
      </c>
      <c r="F145" s="26">
        <v>500</v>
      </c>
      <c r="G145" s="3"/>
    </row>
    <row r="146" spans="1:7" ht="15" customHeight="1" x14ac:dyDescent="0.3">
      <c r="A146" s="91">
        <v>11</v>
      </c>
      <c r="B146" s="4" t="s">
        <v>345</v>
      </c>
      <c r="C146" s="3">
        <v>6360</v>
      </c>
      <c r="D146" s="3"/>
      <c r="E146" s="43" t="s">
        <v>81</v>
      </c>
      <c r="F146" s="26">
        <v>500</v>
      </c>
      <c r="G146" s="3"/>
    </row>
    <row r="147" spans="1:7" x14ac:dyDescent="0.3">
      <c r="A147" s="91">
        <v>11</v>
      </c>
      <c r="B147" s="4" t="s">
        <v>49</v>
      </c>
      <c r="C147" s="3">
        <v>1238</v>
      </c>
      <c r="D147" s="32">
        <v>44866</v>
      </c>
      <c r="E147" s="43" t="s">
        <v>50</v>
      </c>
      <c r="F147" s="26">
        <v>6000</v>
      </c>
      <c r="G147" s="18"/>
    </row>
    <row r="148" spans="1:7" x14ac:dyDescent="0.3">
      <c r="A148" s="91">
        <v>11</v>
      </c>
      <c r="B148" s="4" t="s">
        <v>49</v>
      </c>
      <c r="C148" s="3">
        <v>1238</v>
      </c>
      <c r="D148" s="32">
        <v>44929</v>
      </c>
      <c r="E148" s="43" t="s">
        <v>50</v>
      </c>
      <c r="F148" s="26">
        <v>1200</v>
      </c>
      <c r="G148" s="3"/>
    </row>
    <row r="149" spans="1:7" x14ac:dyDescent="0.3">
      <c r="A149" s="88">
        <v>12</v>
      </c>
      <c r="B149" s="4" t="s">
        <v>83</v>
      </c>
      <c r="C149" s="3" t="s">
        <v>84</v>
      </c>
      <c r="D149" s="3"/>
      <c r="E149" s="3">
        <v>21162791</v>
      </c>
      <c r="F149" s="26">
        <f>9*320</f>
        <v>2880</v>
      </c>
      <c r="G149" s="3"/>
    </row>
    <row r="150" spans="1:7" x14ac:dyDescent="0.3">
      <c r="A150" s="88">
        <v>12</v>
      </c>
      <c r="B150" s="4" t="s">
        <v>85</v>
      </c>
      <c r="C150" s="3" t="s">
        <v>86</v>
      </c>
      <c r="D150" s="3"/>
      <c r="E150" s="3">
        <v>20962751</v>
      </c>
      <c r="F150" s="26">
        <v>448</v>
      </c>
      <c r="G150" s="3"/>
    </row>
    <row r="151" spans="1:7" x14ac:dyDescent="0.3">
      <c r="A151" s="88">
        <v>12</v>
      </c>
      <c r="B151" s="4" t="s">
        <v>27</v>
      </c>
      <c r="C151" s="3" t="s">
        <v>28</v>
      </c>
      <c r="D151" s="3"/>
      <c r="E151" s="3">
        <v>20570372</v>
      </c>
      <c r="F151" s="26">
        <v>1760</v>
      </c>
      <c r="G151" s="3"/>
    </row>
    <row r="152" spans="1:7" ht="15" customHeight="1" x14ac:dyDescent="0.3">
      <c r="A152" s="88">
        <v>12</v>
      </c>
      <c r="B152" s="4" t="s">
        <v>362</v>
      </c>
      <c r="C152" s="3" t="s">
        <v>87</v>
      </c>
      <c r="D152" s="3"/>
      <c r="E152" s="3">
        <v>20163412</v>
      </c>
      <c r="F152" s="26">
        <f>9*144</f>
        <v>1296</v>
      </c>
      <c r="G152" s="3"/>
    </row>
    <row r="153" spans="1:7" ht="15" customHeight="1" x14ac:dyDescent="0.3">
      <c r="A153" s="88">
        <v>12</v>
      </c>
      <c r="B153" s="4" t="s">
        <v>32</v>
      </c>
      <c r="C153" s="3" t="s">
        <v>33</v>
      </c>
      <c r="D153" s="3"/>
      <c r="E153" s="3">
        <v>12463232</v>
      </c>
      <c r="F153" s="26">
        <f>2*128</f>
        <v>256</v>
      </c>
      <c r="G153" s="46"/>
    </row>
    <row r="154" spans="1:7" x14ac:dyDescent="0.3">
      <c r="A154" s="91">
        <v>13</v>
      </c>
      <c r="B154" s="4" t="s">
        <v>83</v>
      </c>
      <c r="C154" s="3" t="s">
        <v>84</v>
      </c>
      <c r="D154" s="3"/>
      <c r="E154" s="3">
        <v>21162791</v>
      </c>
      <c r="F154" s="26">
        <f>12*320</f>
        <v>3840</v>
      </c>
      <c r="G154" s="3"/>
    </row>
    <row r="155" spans="1:7" x14ac:dyDescent="0.3">
      <c r="A155" s="91">
        <v>13</v>
      </c>
      <c r="B155" s="4" t="s">
        <v>85</v>
      </c>
      <c r="C155" s="3" t="s">
        <v>86</v>
      </c>
      <c r="D155" s="3"/>
      <c r="E155" s="3">
        <v>20962612</v>
      </c>
      <c r="F155" s="26">
        <f>12*124</f>
        <v>1488</v>
      </c>
      <c r="G155" s="3"/>
    </row>
    <row r="156" spans="1:7" x14ac:dyDescent="0.3">
      <c r="A156" s="91">
        <v>13</v>
      </c>
      <c r="B156" s="4" t="s">
        <v>24</v>
      </c>
      <c r="C156" s="3" t="s">
        <v>25</v>
      </c>
      <c r="D156" s="3"/>
      <c r="E156" s="3">
        <v>20963391</v>
      </c>
      <c r="F156" s="26">
        <f>12*192</f>
        <v>2304</v>
      </c>
      <c r="G156" s="3"/>
    </row>
    <row r="157" spans="1:7" ht="15" customHeight="1" x14ac:dyDescent="0.3">
      <c r="A157" s="10">
        <v>14</v>
      </c>
      <c r="B157" s="4" t="s">
        <v>114</v>
      </c>
      <c r="C157" s="3">
        <v>309606</v>
      </c>
      <c r="D157" s="32">
        <v>44865</v>
      </c>
      <c r="E157" s="3">
        <v>7299860</v>
      </c>
      <c r="F157" s="26">
        <v>2400</v>
      </c>
    </row>
    <row r="158" spans="1:7" x14ac:dyDescent="0.3">
      <c r="A158" s="22">
        <v>15</v>
      </c>
      <c r="B158" s="23" t="s">
        <v>88</v>
      </c>
      <c r="C158" s="24">
        <v>2600</v>
      </c>
      <c r="D158" s="24"/>
      <c r="E158" s="24">
        <v>7052</v>
      </c>
      <c r="F158" s="29">
        <f>40*4000</f>
        <v>160000</v>
      </c>
      <c r="G158" s="3"/>
    </row>
    <row r="159" spans="1:7" ht="30" customHeight="1" x14ac:dyDescent="0.3">
      <c r="A159" s="90">
        <v>16</v>
      </c>
      <c r="B159" s="4" t="s">
        <v>4</v>
      </c>
      <c r="C159" s="3" t="s">
        <v>5</v>
      </c>
      <c r="D159" s="3"/>
      <c r="E159" s="3" t="s">
        <v>6</v>
      </c>
      <c r="F159" s="26">
        <v>600</v>
      </c>
      <c r="G159" s="3"/>
    </row>
    <row r="160" spans="1:7" ht="16.2" x14ac:dyDescent="0.3">
      <c r="A160" s="89">
        <v>16</v>
      </c>
      <c r="B160" s="17" t="s">
        <v>367</v>
      </c>
      <c r="C160" s="3" t="s">
        <v>7</v>
      </c>
      <c r="D160" s="3"/>
      <c r="E160" s="3" t="s">
        <v>8</v>
      </c>
      <c r="F160" s="26">
        <v>192</v>
      </c>
      <c r="G160" s="3"/>
    </row>
    <row r="161" spans="1:7" ht="28.8" x14ac:dyDescent="0.3">
      <c r="A161" s="89">
        <v>16</v>
      </c>
      <c r="B161" s="4" t="s">
        <v>366</v>
      </c>
      <c r="C161" s="3" t="s">
        <v>9</v>
      </c>
      <c r="D161" s="32">
        <v>42482</v>
      </c>
      <c r="E161" s="3" t="s">
        <v>10</v>
      </c>
      <c r="F161" s="26">
        <v>1776</v>
      </c>
      <c r="G161" s="3"/>
    </row>
    <row r="162" spans="1:7" ht="30" customHeight="1" x14ac:dyDescent="0.3">
      <c r="A162" s="89">
        <v>16</v>
      </c>
      <c r="B162" s="4" t="s">
        <v>369</v>
      </c>
      <c r="C162" s="3" t="s">
        <v>11</v>
      </c>
      <c r="D162" s="3"/>
      <c r="E162" s="43" t="s">
        <v>12</v>
      </c>
      <c r="F162" s="26">
        <v>2736</v>
      </c>
      <c r="G162" s="3"/>
    </row>
    <row r="163" spans="1:7" s="19" customFormat="1" ht="30" customHeight="1" x14ac:dyDescent="0.3">
      <c r="A163" s="89">
        <v>16</v>
      </c>
      <c r="B163" s="4" t="s">
        <v>365</v>
      </c>
      <c r="C163" s="3" t="s">
        <v>14</v>
      </c>
      <c r="D163" s="32">
        <v>42262</v>
      </c>
      <c r="E163" s="3" t="s">
        <v>15</v>
      </c>
      <c r="F163" s="26">
        <v>240</v>
      </c>
      <c r="G163" s="18"/>
    </row>
    <row r="164" spans="1:7" ht="30" customHeight="1" x14ac:dyDescent="0.3">
      <c r="A164" s="89">
        <v>16</v>
      </c>
      <c r="B164" s="4" t="s">
        <v>13</v>
      </c>
      <c r="C164" s="3" t="s">
        <v>16</v>
      </c>
      <c r="D164" s="3"/>
      <c r="E164" s="3" t="s">
        <v>17</v>
      </c>
      <c r="F164" s="26">
        <v>48</v>
      </c>
      <c r="G164" s="3"/>
    </row>
    <row r="165" spans="1:7" ht="28.8" x14ac:dyDescent="0.3">
      <c r="A165" s="89">
        <v>16</v>
      </c>
      <c r="B165" s="4" t="s">
        <v>18</v>
      </c>
      <c r="C165" s="3" t="s">
        <v>19</v>
      </c>
      <c r="D165" s="3"/>
      <c r="E165" s="3" t="s">
        <v>20</v>
      </c>
      <c r="F165" s="26">
        <v>48</v>
      </c>
      <c r="G165" s="3"/>
    </row>
    <row r="166" spans="1:7" x14ac:dyDescent="0.3">
      <c r="A166" s="88">
        <v>17</v>
      </c>
      <c r="B166" s="4" t="s">
        <v>21</v>
      </c>
      <c r="C166" s="3" t="s">
        <v>22</v>
      </c>
      <c r="D166" s="3"/>
      <c r="E166" s="43" t="s">
        <v>23</v>
      </c>
      <c r="F166" s="26">
        <f>3264+1632</f>
        <v>4896</v>
      </c>
      <c r="G166" s="3"/>
    </row>
    <row r="167" spans="1:7" x14ac:dyDescent="0.3">
      <c r="A167" s="88">
        <v>17</v>
      </c>
      <c r="B167" s="4" t="s">
        <v>24</v>
      </c>
      <c r="C167" s="3" t="s">
        <v>25</v>
      </c>
      <c r="D167" s="3"/>
      <c r="E167" s="43" t="s">
        <v>26</v>
      </c>
      <c r="F167" s="26">
        <v>1920</v>
      </c>
      <c r="G167" s="3"/>
    </row>
    <row r="168" spans="1:7" x14ac:dyDescent="0.3">
      <c r="A168" s="88">
        <v>17</v>
      </c>
      <c r="B168" s="4" t="s">
        <v>27</v>
      </c>
      <c r="C168" s="3" t="s">
        <v>28</v>
      </c>
      <c r="D168" s="3"/>
      <c r="E168" s="43" t="s">
        <v>29</v>
      </c>
      <c r="F168" s="26">
        <v>176</v>
      </c>
      <c r="G168" s="3"/>
    </row>
    <row r="169" spans="1:7" x14ac:dyDescent="0.3">
      <c r="A169" s="88">
        <v>17</v>
      </c>
      <c r="B169" s="4" t="s">
        <v>30</v>
      </c>
      <c r="C169" s="3">
        <v>9891</v>
      </c>
      <c r="D169" s="33">
        <v>44105</v>
      </c>
      <c r="E169" s="3" t="s">
        <v>31</v>
      </c>
      <c r="F169" s="26">
        <v>7200</v>
      </c>
      <c r="G169" s="3"/>
    </row>
    <row r="170" spans="1:7" x14ac:dyDescent="0.3">
      <c r="A170" s="88">
        <v>17</v>
      </c>
      <c r="B170" s="4" t="s">
        <v>32</v>
      </c>
      <c r="C170" s="3" t="s">
        <v>33</v>
      </c>
      <c r="D170" s="3"/>
      <c r="E170" s="43" t="s">
        <v>34</v>
      </c>
      <c r="F170" s="26">
        <v>512</v>
      </c>
      <c r="G170" s="3"/>
    </row>
    <row r="171" spans="1:7" x14ac:dyDescent="0.3">
      <c r="A171" s="88">
        <v>17</v>
      </c>
      <c r="B171" s="4" t="s">
        <v>35</v>
      </c>
      <c r="C171" s="3">
        <v>6818</v>
      </c>
      <c r="D171" s="3"/>
      <c r="E171" s="3" t="s">
        <v>36</v>
      </c>
      <c r="F171" s="26">
        <v>52000</v>
      </c>
      <c r="G171" s="3"/>
    </row>
    <row r="172" spans="1:7" ht="20.25" customHeight="1" x14ac:dyDescent="0.3">
      <c r="A172" s="91">
        <v>18</v>
      </c>
      <c r="B172" s="17" t="s">
        <v>358</v>
      </c>
      <c r="C172" s="3">
        <v>59432500</v>
      </c>
      <c r="D172" s="33">
        <v>43811</v>
      </c>
      <c r="E172" s="3">
        <v>370262</v>
      </c>
      <c r="F172" s="3">
        <v>96</v>
      </c>
      <c r="G172" s="3"/>
    </row>
    <row r="173" spans="1:7" ht="15" customHeight="1" x14ac:dyDescent="0.3">
      <c r="A173" s="91">
        <v>18</v>
      </c>
      <c r="B173" s="17" t="s">
        <v>131</v>
      </c>
      <c r="C173" s="3">
        <v>59430800</v>
      </c>
      <c r="D173" s="33">
        <v>42767</v>
      </c>
      <c r="E173" s="3">
        <v>52251</v>
      </c>
      <c r="F173" s="3">
        <v>120</v>
      </c>
      <c r="G173" s="3"/>
    </row>
    <row r="174" spans="1:7" x14ac:dyDescent="0.3">
      <c r="A174" s="91">
        <v>18</v>
      </c>
      <c r="B174" s="17" t="s">
        <v>126</v>
      </c>
      <c r="C174" s="3">
        <v>66027643</v>
      </c>
      <c r="D174" s="33">
        <v>43678</v>
      </c>
      <c r="E174" s="3">
        <v>201635</v>
      </c>
      <c r="F174" s="3">
        <v>6</v>
      </c>
      <c r="G174" s="3"/>
    </row>
    <row r="175" spans="1:7" x14ac:dyDescent="0.3">
      <c r="A175" s="91">
        <v>18</v>
      </c>
      <c r="B175" s="17" t="s">
        <v>359</v>
      </c>
      <c r="C175" s="3">
        <v>59432800</v>
      </c>
      <c r="D175" s="33">
        <v>43678</v>
      </c>
      <c r="E175" s="3">
        <v>258039</v>
      </c>
      <c r="F175" s="3">
        <v>36</v>
      </c>
      <c r="G175" s="3"/>
    </row>
    <row r="176" spans="1:7" x14ac:dyDescent="0.3">
      <c r="A176" s="91">
        <v>18</v>
      </c>
      <c r="B176" s="17" t="s">
        <v>355</v>
      </c>
      <c r="C176" s="3">
        <v>59430900</v>
      </c>
      <c r="D176" s="33">
        <v>42767</v>
      </c>
      <c r="E176" s="3">
        <v>52255</v>
      </c>
      <c r="F176" s="3">
        <v>24</v>
      </c>
      <c r="G176" s="3"/>
    </row>
    <row r="177" spans="1:7" ht="30" customHeight="1" x14ac:dyDescent="0.3">
      <c r="A177" s="85">
        <v>19</v>
      </c>
      <c r="B177" s="4" t="s">
        <v>230</v>
      </c>
      <c r="C177" s="3" t="s">
        <v>224</v>
      </c>
      <c r="D177" s="33"/>
      <c r="E177" s="3" t="s">
        <v>225</v>
      </c>
      <c r="F177" s="26">
        <v>2544</v>
      </c>
      <c r="G177" s="3"/>
    </row>
    <row r="178" spans="1:7" ht="18.75" customHeight="1" x14ac:dyDescent="0.3">
      <c r="A178" s="85">
        <v>19</v>
      </c>
      <c r="B178" s="4" t="s">
        <v>226</v>
      </c>
      <c r="C178" s="3" t="s">
        <v>227</v>
      </c>
      <c r="D178" s="33"/>
      <c r="E178" s="3" t="s">
        <v>228</v>
      </c>
      <c r="F178" s="26">
        <v>192</v>
      </c>
      <c r="G178" s="3"/>
    </row>
    <row r="179" spans="1:7" ht="28.8" x14ac:dyDescent="0.3">
      <c r="A179" s="85">
        <v>19</v>
      </c>
      <c r="B179" s="4" t="s">
        <v>366</v>
      </c>
      <c r="C179" s="3" t="s">
        <v>9</v>
      </c>
      <c r="D179" s="33"/>
      <c r="E179" s="3" t="s">
        <v>229</v>
      </c>
      <c r="F179" s="26">
        <v>1296</v>
      </c>
      <c r="G179" s="3"/>
    </row>
    <row r="180" spans="1:7" ht="16.2" x14ac:dyDescent="0.3">
      <c r="A180" s="80">
        <v>20</v>
      </c>
      <c r="B180" s="4" t="s">
        <v>231</v>
      </c>
      <c r="C180" s="3">
        <v>309594</v>
      </c>
      <c r="D180" s="33">
        <v>44866</v>
      </c>
      <c r="E180" s="3">
        <v>7338974</v>
      </c>
      <c r="F180" s="26">
        <v>16000</v>
      </c>
      <c r="G180" s="3"/>
    </row>
    <row r="181" spans="1:7" ht="16.2" x14ac:dyDescent="0.3">
      <c r="A181" s="85">
        <v>21</v>
      </c>
      <c r="B181" s="4" t="s">
        <v>231</v>
      </c>
      <c r="C181" s="3">
        <v>309594</v>
      </c>
      <c r="D181" s="33">
        <v>44866</v>
      </c>
      <c r="E181" s="3"/>
      <c r="F181" s="26">
        <v>19200</v>
      </c>
      <c r="G181" s="3"/>
    </row>
    <row r="182" spans="1:7" ht="16.5" customHeight="1" x14ac:dyDescent="0.3">
      <c r="A182" s="92">
        <v>22</v>
      </c>
      <c r="B182" s="17" t="s">
        <v>367</v>
      </c>
      <c r="C182" s="3" t="s">
        <v>7</v>
      </c>
      <c r="D182" s="33">
        <v>42767</v>
      </c>
      <c r="E182" s="3"/>
      <c r="F182" s="26">
        <v>1632</v>
      </c>
      <c r="G182" s="3"/>
    </row>
    <row r="183" spans="1:7" ht="16.2" x14ac:dyDescent="0.3">
      <c r="A183" s="89">
        <v>22</v>
      </c>
      <c r="B183" s="1" t="s">
        <v>220</v>
      </c>
      <c r="C183" s="3" t="s">
        <v>233</v>
      </c>
      <c r="D183" s="33">
        <v>42522</v>
      </c>
      <c r="E183" s="3"/>
      <c r="F183" s="26">
        <v>100</v>
      </c>
      <c r="G183" s="3"/>
    </row>
    <row r="184" spans="1:7" ht="28.8" x14ac:dyDescent="0.3">
      <c r="A184" s="89">
        <v>22</v>
      </c>
      <c r="B184" s="4" t="s">
        <v>18</v>
      </c>
      <c r="C184" s="3" t="s">
        <v>19</v>
      </c>
      <c r="D184" s="33">
        <v>42217</v>
      </c>
      <c r="E184" s="3"/>
      <c r="F184" s="26">
        <v>384</v>
      </c>
      <c r="G184" s="3"/>
    </row>
    <row r="185" spans="1:7" ht="28.8" x14ac:dyDescent="0.3">
      <c r="A185" s="89">
        <v>22</v>
      </c>
      <c r="B185" s="4" t="s">
        <v>366</v>
      </c>
      <c r="C185" s="3" t="s">
        <v>9</v>
      </c>
      <c r="D185" s="33">
        <v>42675</v>
      </c>
      <c r="E185" s="3"/>
      <c r="F185" s="26">
        <v>144</v>
      </c>
      <c r="G185" s="3"/>
    </row>
    <row r="186" spans="1:7" ht="16.2" x14ac:dyDescent="0.3">
      <c r="A186" s="89">
        <v>22</v>
      </c>
      <c r="B186" s="1" t="s">
        <v>234</v>
      </c>
      <c r="C186" s="64" t="s">
        <v>235</v>
      </c>
      <c r="D186" s="33"/>
      <c r="E186" s="64" t="s">
        <v>236</v>
      </c>
      <c r="F186" s="26">
        <v>48</v>
      </c>
      <c r="G186" s="3"/>
    </row>
    <row r="187" spans="1:7" ht="16.2" x14ac:dyDescent="0.3">
      <c r="A187" s="89">
        <v>22</v>
      </c>
      <c r="B187" s="17" t="s">
        <v>367</v>
      </c>
      <c r="C187" s="64" t="s">
        <v>7</v>
      </c>
      <c r="D187" s="33"/>
      <c r="E187" s="64" t="s">
        <v>8</v>
      </c>
      <c r="F187" s="26">
        <v>240</v>
      </c>
      <c r="G187" s="3"/>
    </row>
    <row r="188" spans="1:7" ht="28.8" x14ac:dyDescent="0.3">
      <c r="A188" s="89">
        <v>22</v>
      </c>
      <c r="B188" s="4" t="s">
        <v>4</v>
      </c>
      <c r="C188" s="64" t="s">
        <v>5</v>
      </c>
      <c r="D188" s="33">
        <v>42552</v>
      </c>
      <c r="E188" s="64"/>
      <c r="F188" s="26">
        <v>200</v>
      </c>
      <c r="G188" s="3"/>
    </row>
    <row r="189" spans="1:7" ht="16.5" customHeight="1" x14ac:dyDescent="0.3">
      <c r="A189" s="89">
        <v>23</v>
      </c>
      <c r="B189" s="1" t="s">
        <v>237</v>
      </c>
      <c r="C189" s="3">
        <v>102860</v>
      </c>
      <c r="D189" s="33">
        <v>43313</v>
      </c>
      <c r="E189" s="3" t="s">
        <v>238</v>
      </c>
      <c r="F189" s="3">
        <v>144</v>
      </c>
      <c r="G189" s="3"/>
    </row>
    <row r="190" spans="1:7" ht="16.2" x14ac:dyDescent="0.3">
      <c r="A190" s="76">
        <v>24</v>
      </c>
      <c r="B190" s="4" t="s">
        <v>231</v>
      </c>
      <c r="C190" s="3">
        <v>309594</v>
      </c>
      <c r="D190" s="33">
        <v>44835</v>
      </c>
      <c r="E190" s="3">
        <v>7302875</v>
      </c>
      <c r="F190" s="26">
        <v>5600</v>
      </c>
      <c r="G190" s="3"/>
    </row>
    <row r="191" spans="1:7" ht="16.2" x14ac:dyDescent="0.3">
      <c r="A191" s="85">
        <v>24</v>
      </c>
      <c r="B191" s="4" t="s">
        <v>114</v>
      </c>
      <c r="C191" s="3">
        <v>309606</v>
      </c>
      <c r="D191" s="33">
        <v>44805</v>
      </c>
      <c r="E191" s="3">
        <v>7268764</v>
      </c>
      <c r="F191" s="26">
        <v>2400</v>
      </c>
      <c r="G191" s="3"/>
    </row>
    <row r="192" spans="1:7" ht="28.8" x14ac:dyDescent="0.3">
      <c r="A192" s="85">
        <v>24</v>
      </c>
      <c r="B192" s="4" t="s">
        <v>101</v>
      </c>
      <c r="C192" s="3">
        <v>309592</v>
      </c>
      <c r="D192" s="33">
        <v>44713</v>
      </c>
      <c r="E192" s="3">
        <v>7199755</v>
      </c>
      <c r="F192" s="26">
        <v>5600</v>
      </c>
      <c r="G192" s="3"/>
    </row>
    <row r="193" spans="1:7" ht="16.2" x14ac:dyDescent="0.3">
      <c r="A193" s="85">
        <v>24</v>
      </c>
      <c r="B193" s="4" t="s">
        <v>102</v>
      </c>
      <c r="C193" s="3">
        <v>309695</v>
      </c>
      <c r="D193" s="33">
        <v>44378</v>
      </c>
      <c r="E193" s="3">
        <v>6204701</v>
      </c>
      <c r="F193" s="26">
        <v>100</v>
      </c>
      <c r="G193" s="3"/>
    </row>
    <row r="194" spans="1:7" ht="16.2" x14ac:dyDescent="0.3">
      <c r="A194" s="85">
        <v>24</v>
      </c>
      <c r="B194" s="4" t="s">
        <v>102</v>
      </c>
      <c r="C194" s="3">
        <v>309695</v>
      </c>
      <c r="D194" s="33">
        <v>44805</v>
      </c>
      <c r="E194" s="3">
        <v>7271662</v>
      </c>
      <c r="F194" s="26">
        <v>500</v>
      </c>
      <c r="G194" s="3"/>
    </row>
    <row r="195" spans="1:7" ht="16.2" x14ac:dyDescent="0.3">
      <c r="A195" s="85">
        <v>24</v>
      </c>
      <c r="B195" s="1" t="s">
        <v>239</v>
      </c>
      <c r="C195" s="3">
        <v>309626</v>
      </c>
      <c r="D195" s="33">
        <v>44805</v>
      </c>
      <c r="E195" s="3">
        <v>7302922</v>
      </c>
      <c r="F195" s="26">
        <v>800</v>
      </c>
      <c r="G195" s="3"/>
    </row>
    <row r="196" spans="1:7" ht="28.8" x14ac:dyDescent="0.3">
      <c r="A196" s="85">
        <v>24</v>
      </c>
      <c r="B196" s="4" t="s">
        <v>115</v>
      </c>
      <c r="C196" s="3">
        <v>309596</v>
      </c>
      <c r="D196" s="33">
        <v>44774</v>
      </c>
      <c r="E196" s="3">
        <v>7239783</v>
      </c>
      <c r="F196" s="26">
        <v>800</v>
      </c>
      <c r="G196" s="3"/>
    </row>
    <row r="197" spans="1:7" ht="28.8" x14ac:dyDescent="0.3">
      <c r="A197" s="85">
        <v>24</v>
      </c>
      <c r="B197" s="4" t="s">
        <v>100</v>
      </c>
      <c r="C197" s="3">
        <v>309593</v>
      </c>
      <c r="D197" s="33">
        <v>44805</v>
      </c>
      <c r="E197" s="3">
        <v>7266743</v>
      </c>
      <c r="F197" s="26">
        <v>1600</v>
      </c>
      <c r="G197" s="3"/>
    </row>
    <row r="198" spans="1:7" ht="16.2" x14ac:dyDescent="0.3">
      <c r="A198" s="71">
        <v>25</v>
      </c>
      <c r="B198" s="4" t="s">
        <v>231</v>
      </c>
      <c r="C198" s="3">
        <v>309594</v>
      </c>
      <c r="D198" s="33">
        <v>44866</v>
      </c>
      <c r="E198" s="3">
        <v>7338974</v>
      </c>
      <c r="F198" s="26">
        <v>28800</v>
      </c>
      <c r="G198" s="3"/>
    </row>
    <row r="199" spans="1:7" ht="16.5" customHeight="1" x14ac:dyDescent="0.3">
      <c r="A199" s="89">
        <v>26</v>
      </c>
      <c r="B199" s="17" t="s">
        <v>166</v>
      </c>
      <c r="C199" s="3" t="s">
        <v>241</v>
      </c>
      <c r="D199" s="33">
        <v>43435</v>
      </c>
      <c r="E199" s="3">
        <v>10969</v>
      </c>
      <c r="F199" s="26">
        <v>88</v>
      </c>
      <c r="G199" s="3"/>
    </row>
    <row r="200" spans="1:7" ht="16.5" customHeight="1" x14ac:dyDescent="0.3">
      <c r="A200" s="92">
        <v>26</v>
      </c>
      <c r="B200" s="17" t="s">
        <v>166</v>
      </c>
      <c r="C200" s="3" t="s">
        <v>241</v>
      </c>
      <c r="D200" s="33">
        <v>43405</v>
      </c>
      <c r="E200" s="3">
        <v>10837</v>
      </c>
      <c r="F200" s="26">
        <v>36</v>
      </c>
      <c r="G200" s="3"/>
    </row>
    <row r="201" spans="1:7" ht="16.5" customHeight="1" x14ac:dyDescent="0.3">
      <c r="A201" s="85">
        <v>27</v>
      </c>
      <c r="B201" s="4" t="s">
        <v>27</v>
      </c>
      <c r="C201" s="3" t="s">
        <v>28</v>
      </c>
      <c r="D201" s="33"/>
      <c r="E201" s="3" t="s">
        <v>242</v>
      </c>
      <c r="F201" s="26">
        <v>88</v>
      </c>
      <c r="G201" s="3"/>
    </row>
    <row r="202" spans="1:7" ht="16.5" customHeight="1" x14ac:dyDescent="0.3">
      <c r="A202" s="85">
        <v>27</v>
      </c>
      <c r="B202" s="4" t="s">
        <v>362</v>
      </c>
      <c r="C202" s="3" t="s">
        <v>87</v>
      </c>
      <c r="D202" s="33"/>
      <c r="E202" s="3" t="s">
        <v>243</v>
      </c>
      <c r="F202" s="26">
        <f>96+144</f>
        <v>240</v>
      </c>
      <c r="G202" s="3"/>
    </row>
    <row r="203" spans="1:7" ht="16.5" customHeight="1" x14ac:dyDescent="0.3">
      <c r="A203" s="85">
        <v>27</v>
      </c>
      <c r="B203" s="4" t="s">
        <v>83</v>
      </c>
      <c r="C203" s="3" t="s">
        <v>84</v>
      </c>
      <c r="D203" s="33"/>
      <c r="E203" s="3" t="s">
        <v>244</v>
      </c>
      <c r="F203" s="26">
        <v>1280</v>
      </c>
      <c r="G203" s="3"/>
    </row>
    <row r="204" spans="1:7" ht="16.2" x14ac:dyDescent="0.3">
      <c r="A204" s="85">
        <v>27</v>
      </c>
      <c r="B204" s="4" t="s">
        <v>85</v>
      </c>
      <c r="C204" s="3" t="s">
        <v>86</v>
      </c>
      <c r="D204" s="33"/>
      <c r="E204" s="3" t="s">
        <v>245</v>
      </c>
      <c r="F204" s="26">
        <v>224</v>
      </c>
      <c r="G204" s="3"/>
    </row>
    <row r="205" spans="1:7" ht="16.2" x14ac:dyDescent="0.3">
      <c r="A205" s="71">
        <v>28</v>
      </c>
      <c r="B205" s="4" t="s">
        <v>114</v>
      </c>
      <c r="C205" s="3">
        <v>309606</v>
      </c>
      <c r="D205" s="33">
        <v>44835</v>
      </c>
      <c r="E205" s="3">
        <v>7299860</v>
      </c>
      <c r="F205" s="3">
        <v>24000</v>
      </c>
      <c r="G205" s="3"/>
    </row>
    <row r="206" spans="1:7" x14ac:dyDescent="0.3">
      <c r="A206" s="88">
        <v>29</v>
      </c>
      <c r="B206" s="4" t="s">
        <v>89</v>
      </c>
      <c r="C206" s="3">
        <v>1167</v>
      </c>
      <c r="D206" s="3"/>
      <c r="E206" s="3" t="s">
        <v>90</v>
      </c>
      <c r="F206" s="26">
        <v>2400</v>
      </c>
      <c r="G206" s="3"/>
    </row>
    <row r="207" spans="1:7" x14ac:dyDescent="0.3">
      <c r="A207" s="88">
        <v>29</v>
      </c>
      <c r="B207" s="4" t="s">
        <v>89</v>
      </c>
      <c r="C207" s="3">
        <v>1167</v>
      </c>
      <c r="D207" s="3"/>
      <c r="E207" s="3" t="s">
        <v>91</v>
      </c>
      <c r="F207" s="26">
        <v>6600</v>
      </c>
      <c r="G207" s="3"/>
    </row>
    <row r="208" spans="1:7" x14ac:dyDescent="0.3">
      <c r="A208" s="88">
        <v>29</v>
      </c>
      <c r="B208" s="4" t="s">
        <v>89</v>
      </c>
      <c r="C208" s="3">
        <v>1167</v>
      </c>
      <c r="D208" s="3"/>
      <c r="E208" s="3" t="s">
        <v>93</v>
      </c>
      <c r="F208" s="26">
        <v>600</v>
      </c>
      <c r="G208" s="3"/>
    </row>
    <row r="209" spans="1:7" x14ac:dyDescent="0.3">
      <c r="A209" s="88">
        <v>29</v>
      </c>
      <c r="B209" s="4" t="s">
        <v>89</v>
      </c>
      <c r="C209" s="3">
        <v>1167</v>
      </c>
      <c r="D209" s="3"/>
      <c r="E209" s="3" t="s">
        <v>94</v>
      </c>
      <c r="F209" s="26">
        <v>600</v>
      </c>
      <c r="G209" s="3"/>
    </row>
    <row r="210" spans="1:7" s="16" customFormat="1" x14ac:dyDescent="0.3">
      <c r="A210" s="88">
        <v>29</v>
      </c>
      <c r="B210" s="23" t="s">
        <v>88</v>
      </c>
      <c r="C210" s="3">
        <v>2600</v>
      </c>
      <c r="D210" s="3"/>
      <c r="E210" s="3">
        <v>7170</v>
      </c>
      <c r="F210" s="26">
        <f>13*4000</f>
        <v>52000</v>
      </c>
      <c r="G210" s="18"/>
    </row>
    <row r="211" spans="1:7" ht="15" customHeight="1" x14ac:dyDescent="0.3">
      <c r="A211" s="88">
        <v>29</v>
      </c>
      <c r="B211" s="4" t="s">
        <v>370</v>
      </c>
      <c r="C211" s="3">
        <v>8888492041</v>
      </c>
      <c r="D211" s="3"/>
      <c r="E211" s="3" t="s">
        <v>92</v>
      </c>
      <c r="F211" s="26">
        <v>4000</v>
      </c>
      <c r="G211" s="3"/>
    </row>
    <row r="212" spans="1:7" x14ac:dyDescent="0.3">
      <c r="A212" s="88">
        <v>29</v>
      </c>
      <c r="B212" s="4" t="s">
        <v>95</v>
      </c>
      <c r="C212" s="3">
        <v>305122</v>
      </c>
      <c r="D212" s="3"/>
      <c r="E212" s="3">
        <v>6339780</v>
      </c>
      <c r="F212" s="26">
        <v>9000</v>
      </c>
      <c r="G212" s="3"/>
    </row>
    <row r="213" spans="1:7" x14ac:dyDescent="0.3">
      <c r="A213" s="88">
        <v>29</v>
      </c>
      <c r="B213" s="1" t="s">
        <v>259</v>
      </c>
      <c r="C213" s="3">
        <v>8881560125</v>
      </c>
      <c r="D213" s="3"/>
      <c r="E213" s="3" t="s">
        <v>39</v>
      </c>
      <c r="F213" s="26">
        <v>200</v>
      </c>
      <c r="G213" s="3"/>
    </row>
    <row r="214" spans="1:7" x14ac:dyDescent="0.3">
      <c r="A214" s="88">
        <v>29</v>
      </c>
      <c r="B214" s="4" t="s">
        <v>97</v>
      </c>
      <c r="C214" s="3" t="s">
        <v>98</v>
      </c>
      <c r="D214" s="33">
        <v>44652</v>
      </c>
      <c r="E214" s="3" t="s">
        <v>99</v>
      </c>
      <c r="F214" s="26">
        <v>216</v>
      </c>
      <c r="G214" s="3"/>
    </row>
    <row r="215" spans="1:7" x14ac:dyDescent="0.3">
      <c r="A215" s="93">
        <v>30</v>
      </c>
      <c r="B215" s="4" t="s">
        <v>231</v>
      </c>
      <c r="C215" s="24">
        <v>309594</v>
      </c>
      <c r="D215" s="37">
        <v>44773</v>
      </c>
      <c r="E215" s="24">
        <v>7239780</v>
      </c>
      <c r="F215" s="29">
        <v>7200</v>
      </c>
      <c r="G215" s="3"/>
    </row>
    <row r="216" spans="1:7" ht="15" customHeight="1" x14ac:dyDescent="0.3">
      <c r="A216" s="93">
        <v>30</v>
      </c>
      <c r="B216" s="4" t="s">
        <v>114</v>
      </c>
      <c r="C216" s="3">
        <v>309606</v>
      </c>
      <c r="D216" s="32">
        <v>44804</v>
      </c>
      <c r="E216" s="3">
        <v>7239777</v>
      </c>
      <c r="F216" s="26">
        <v>11900</v>
      </c>
      <c r="G216" s="3"/>
    </row>
    <row r="217" spans="1:7" ht="28.8" x14ac:dyDescent="0.3">
      <c r="A217" s="93">
        <v>30</v>
      </c>
      <c r="B217" s="4" t="s">
        <v>100</v>
      </c>
      <c r="C217" s="3">
        <v>309593</v>
      </c>
      <c r="D217" s="32">
        <v>409772</v>
      </c>
      <c r="E217" s="3">
        <v>6334679</v>
      </c>
      <c r="F217" s="26">
        <v>2400</v>
      </c>
      <c r="G217" s="3">
        <v>28</v>
      </c>
    </row>
    <row r="218" spans="1:7" ht="28.8" x14ac:dyDescent="0.3">
      <c r="A218" s="93">
        <v>30</v>
      </c>
      <c r="B218" s="4" t="s">
        <v>101</v>
      </c>
      <c r="C218" s="3">
        <v>309592</v>
      </c>
      <c r="D218" s="32">
        <v>409772</v>
      </c>
      <c r="E218" s="3">
        <v>6334676</v>
      </c>
      <c r="F218" s="26">
        <v>800</v>
      </c>
      <c r="G218" s="3">
        <v>8</v>
      </c>
    </row>
    <row r="219" spans="1:7" x14ac:dyDescent="0.3">
      <c r="A219" s="93">
        <v>30</v>
      </c>
      <c r="B219" s="4" t="s">
        <v>102</v>
      </c>
      <c r="C219" s="3">
        <v>309695</v>
      </c>
      <c r="D219" s="32">
        <v>44651</v>
      </c>
      <c r="E219" s="3">
        <v>7082972</v>
      </c>
      <c r="F219" s="26">
        <v>200</v>
      </c>
      <c r="G219" s="3"/>
    </row>
    <row r="220" spans="1:7" ht="28.8" x14ac:dyDescent="0.3">
      <c r="A220" s="93">
        <v>30</v>
      </c>
      <c r="B220" s="4" t="s">
        <v>103</v>
      </c>
      <c r="C220" s="3">
        <v>309525</v>
      </c>
      <c r="D220" s="32">
        <v>44197</v>
      </c>
      <c r="E220" s="3">
        <v>60206907</v>
      </c>
      <c r="F220" s="26">
        <v>800</v>
      </c>
      <c r="G220" s="3"/>
    </row>
    <row r="221" spans="1:7" ht="30" customHeight="1" x14ac:dyDescent="0.3">
      <c r="A221" s="89">
        <v>31</v>
      </c>
      <c r="B221" s="4" t="s">
        <v>365</v>
      </c>
      <c r="C221" s="3" t="s">
        <v>14</v>
      </c>
      <c r="D221" s="32">
        <v>42674</v>
      </c>
      <c r="E221" s="32" t="s">
        <v>106</v>
      </c>
      <c r="F221" s="26">
        <v>192</v>
      </c>
      <c r="G221" s="3"/>
    </row>
    <row r="222" spans="1:7" ht="30" customHeight="1" x14ac:dyDescent="0.3">
      <c r="A222" s="89">
        <v>31</v>
      </c>
      <c r="B222" s="4" t="s">
        <v>368</v>
      </c>
      <c r="C222" s="3" t="s">
        <v>107</v>
      </c>
      <c r="D222" s="32">
        <v>42670</v>
      </c>
      <c r="E222" s="32" t="s">
        <v>105</v>
      </c>
      <c r="F222" s="26">
        <v>336</v>
      </c>
      <c r="G222" s="3"/>
    </row>
    <row r="223" spans="1:7" ht="28.8" x14ac:dyDescent="0.3">
      <c r="A223" s="89">
        <v>31</v>
      </c>
      <c r="B223" s="4" t="s">
        <v>13</v>
      </c>
      <c r="C223" s="3" t="s">
        <v>16</v>
      </c>
      <c r="D223" s="32">
        <v>42438</v>
      </c>
      <c r="E223" s="32" t="s">
        <v>108</v>
      </c>
      <c r="F223" s="26">
        <v>144</v>
      </c>
      <c r="G223" s="3"/>
    </row>
    <row r="224" spans="1:7" ht="28.8" x14ac:dyDescent="0.3">
      <c r="A224" s="89">
        <v>31</v>
      </c>
      <c r="B224" s="4" t="s">
        <v>366</v>
      </c>
      <c r="C224" s="3" t="s">
        <v>9</v>
      </c>
      <c r="D224" s="32" t="s">
        <v>109</v>
      </c>
      <c r="E224" s="32" t="s">
        <v>10</v>
      </c>
      <c r="F224" s="26">
        <f>48*48</f>
        <v>2304</v>
      </c>
      <c r="G224" s="3"/>
    </row>
    <row r="225" spans="1:7" ht="28.8" x14ac:dyDescent="0.3">
      <c r="A225" s="89">
        <v>31</v>
      </c>
      <c r="B225" s="4" t="s">
        <v>365</v>
      </c>
      <c r="C225" s="3" t="s">
        <v>14</v>
      </c>
      <c r="D225" s="32">
        <v>42199</v>
      </c>
      <c r="E225" s="32" t="s">
        <v>110</v>
      </c>
      <c r="F225" s="26">
        <v>192</v>
      </c>
      <c r="G225" s="3"/>
    </row>
    <row r="226" spans="1:7" ht="28.8" x14ac:dyDescent="0.3">
      <c r="A226" s="89">
        <v>31</v>
      </c>
      <c r="B226" s="4" t="s">
        <v>364</v>
      </c>
      <c r="C226" s="3" t="s">
        <v>111</v>
      </c>
      <c r="D226" s="32"/>
      <c r="E226" s="32" t="s">
        <v>112</v>
      </c>
      <c r="F226" s="26">
        <v>100</v>
      </c>
      <c r="G226" s="3"/>
    </row>
    <row r="227" spans="1:7" ht="28.8" x14ac:dyDescent="0.3">
      <c r="A227" s="89">
        <v>31</v>
      </c>
      <c r="B227" s="4" t="s">
        <v>369</v>
      </c>
      <c r="C227" s="3" t="s">
        <v>11</v>
      </c>
      <c r="D227" s="32"/>
      <c r="E227" s="32" t="s">
        <v>113</v>
      </c>
      <c r="F227" s="26">
        <v>3984</v>
      </c>
      <c r="G227" s="3"/>
    </row>
    <row r="228" spans="1:7" x14ac:dyDescent="0.3">
      <c r="A228" s="88">
        <v>32</v>
      </c>
      <c r="B228" s="4" t="s">
        <v>114</v>
      </c>
      <c r="C228" s="3">
        <v>309606</v>
      </c>
      <c r="D228" s="32">
        <v>44440</v>
      </c>
      <c r="E228" s="3">
        <v>6277536</v>
      </c>
      <c r="F228" s="70">
        <v>15200</v>
      </c>
      <c r="G228" s="3"/>
    </row>
    <row r="229" spans="1:7" x14ac:dyDescent="0.3">
      <c r="A229" s="88">
        <v>32</v>
      </c>
      <c r="B229" s="4" t="s">
        <v>231</v>
      </c>
      <c r="C229" s="3">
        <v>309594</v>
      </c>
      <c r="D229" s="32">
        <v>44773</v>
      </c>
      <c r="E229" s="3">
        <v>7211593</v>
      </c>
      <c r="F229" s="70">
        <v>8000</v>
      </c>
      <c r="G229" s="3"/>
    </row>
    <row r="230" spans="1:7" ht="30" customHeight="1" x14ac:dyDescent="0.3">
      <c r="A230" s="88">
        <v>32</v>
      </c>
      <c r="B230" s="4" t="s">
        <v>115</v>
      </c>
      <c r="C230" s="3">
        <v>309596</v>
      </c>
      <c r="D230" s="32">
        <v>44742</v>
      </c>
      <c r="E230" s="3">
        <v>7193919</v>
      </c>
      <c r="F230" s="70">
        <v>1600</v>
      </c>
      <c r="G230" s="3"/>
    </row>
    <row r="231" spans="1:7" ht="30" customHeight="1" x14ac:dyDescent="0.3">
      <c r="A231" s="88">
        <v>32</v>
      </c>
      <c r="B231" s="4" t="s">
        <v>101</v>
      </c>
      <c r="C231" s="3">
        <v>309592</v>
      </c>
      <c r="D231" s="32">
        <v>44742</v>
      </c>
      <c r="E231" s="3">
        <v>7199755</v>
      </c>
      <c r="F231" s="70">
        <v>800</v>
      </c>
      <c r="G231" s="46"/>
    </row>
    <row r="232" spans="1:7" x14ac:dyDescent="0.3">
      <c r="A232" s="88">
        <v>32</v>
      </c>
      <c r="B232" s="4" t="s">
        <v>102</v>
      </c>
      <c r="C232" s="3">
        <v>309695</v>
      </c>
      <c r="D232" s="32">
        <v>44378</v>
      </c>
      <c r="E232" s="3">
        <v>6204701</v>
      </c>
      <c r="F232" s="70">
        <v>1200</v>
      </c>
      <c r="G232" s="18"/>
    </row>
    <row r="233" spans="1:7" ht="15" customHeight="1" x14ac:dyDescent="0.3">
      <c r="A233" s="78"/>
      <c r="B233" s="1" t="s">
        <v>248</v>
      </c>
      <c r="C233" s="3">
        <v>104100</v>
      </c>
      <c r="D233" s="33">
        <v>43405</v>
      </c>
      <c r="E233" s="3" t="s">
        <v>249</v>
      </c>
      <c r="F233" s="70">
        <v>20</v>
      </c>
      <c r="G233" s="3"/>
    </row>
    <row r="234" spans="1:7" ht="16.2" x14ac:dyDescent="0.3">
      <c r="A234" s="79">
        <v>35</v>
      </c>
      <c r="B234" s="1" t="s">
        <v>250</v>
      </c>
      <c r="C234" s="3">
        <v>103260</v>
      </c>
      <c r="D234" s="33">
        <v>43344</v>
      </c>
      <c r="E234" s="3">
        <v>16230</v>
      </c>
      <c r="F234" s="70">
        <v>8</v>
      </c>
      <c r="G234" s="3"/>
    </row>
    <row r="235" spans="1:7" ht="28.8" x14ac:dyDescent="0.3">
      <c r="A235" s="75">
        <v>36</v>
      </c>
      <c r="B235" s="4" t="s">
        <v>246</v>
      </c>
      <c r="C235" s="3">
        <v>7631</v>
      </c>
      <c r="D235" s="33">
        <v>44835</v>
      </c>
      <c r="E235" s="3" t="s">
        <v>247</v>
      </c>
      <c r="F235" s="70">
        <v>792</v>
      </c>
      <c r="G235" s="3"/>
    </row>
    <row r="236" spans="1:7" x14ac:dyDescent="0.3">
      <c r="A236" s="77"/>
      <c r="B236" s="4" t="s">
        <v>348</v>
      </c>
      <c r="C236" s="3">
        <v>305195</v>
      </c>
      <c r="D236" s="33">
        <v>44378</v>
      </c>
      <c r="E236" s="3">
        <v>6152995</v>
      </c>
      <c r="F236" s="70">
        <v>91500</v>
      </c>
      <c r="G236" s="3"/>
    </row>
    <row r="237" spans="1:7" x14ac:dyDescent="0.3">
      <c r="A237" s="95">
        <v>38</v>
      </c>
      <c r="B237" s="17" t="s">
        <v>355</v>
      </c>
      <c r="C237" s="18">
        <v>59430900</v>
      </c>
      <c r="D237" s="39">
        <v>42767</v>
      </c>
      <c r="E237" s="99">
        <v>52254</v>
      </c>
      <c r="F237" s="30">
        <v>672</v>
      </c>
      <c r="G237" s="3"/>
    </row>
    <row r="238" spans="1:7" x14ac:dyDescent="0.3">
      <c r="A238" s="95">
        <v>38</v>
      </c>
      <c r="B238" s="17" t="s">
        <v>354</v>
      </c>
      <c r="C238" s="18">
        <v>59430400</v>
      </c>
      <c r="D238" s="39">
        <v>43800</v>
      </c>
      <c r="E238" s="99">
        <v>52447</v>
      </c>
      <c r="F238" s="30">
        <v>192</v>
      </c>
      <c r="G238" s="3"/>
    </row>
    <row r="239" spans="1:7" x14ac:dyDescent="0.3">
      <c r="A239" s="95">
        <v>38</v>
      </c>
      <c r="B239" s="17" t="s">
        <v>131</v>
      </c>
      <c r="C239" s="3">
        <v>59430800</v>
      </c>
      <c r="D239" s="33">
        <v>43497</v>
      </c>
      <c r="E239" s="3">
        <v>52251</v>
      </c>
      <c r="F239" s="70">
        <v>24</v>
      </c>
      <c r="G239" s="3"/>
    </row>
    <row r="240" spans="1:7" x14ac:dyDescent="0.3">
      <c r="A240" s="95">
        <v>38</v>
      </c>
      <c r="B240" s="4" t="s">
        <v>211</v>
      </c>
      <c r="C240" s="3">
        <v>412100</v>
      </c>
      <c r="D240" s="33">
        <v>42614</v>
      </c>
      <c r="E240" s="3">
        <v>51553</v>
      </c>
      <c r="F240" s="70">
        <v>6</v>
      </c>
      <c r="G240" s="3"/>
    </row>
    <row r="241" spans="1:7" x14ac:dyDescent="0.3">
      <c r="A241" s="95">
        <v>38</v>
      </c>
      <c r="B241" s="1" t="s">
        <v>360</v>
      </c>
      <c r="C241" s="3">
        <v>59432900</v>
      </c>
      <c r="D241" s="33">
        <v>43678</v>
      </c>
      <c r="E241" s="3">
        <v>260051</v>
      </c>
      <c r="F241" s="70">
        <v>60</v>
      </c>
      <c r="G241" s="3"/>
    </row>
    <row r="242" spans="1:7" x14ac:dyDescent="0.3">
      <c r="A242" s="95">
        <v>38</v>
      </c>
      <c r="B242" s="17" t="s">
        <v>354</v>
      </c>
      <c r="C242" s="3">
        <v>59430400</v>
      </c>
      <c r="D242" s="33">
        <v>43831</v>
      </c>
      <c r="E242" s="3">
        <v>52836</v>
      </c>
      <c r="F242" s="70">
        <v>24</v>
      </c>
      <c r="G242" s="3"/>
    </row>
    <row r="243" spans="1:7" ht="15.75" customHeight="1" x14ac:dyDescent="0.3">
      <c r="A243" s="95">
        <v>38</v>
      </c>
      <c r="B243" s="17" t="s">
        <v>358</v>
      </c>
      <c r="C243" s="3">
        <v>59432500</v>
      </c>
      <c r="D243" s="3"/>
      <c r="E243" s="3"/>
      <c r="F243" s="70">
        <v>48</v>
      </c>
      <c r="G243" s="3"/>
    </row>
    <row r="244" spans="1:7" ht="15" customHeight="1" x14ac:dyDescent="0.3">
      <c r="A244" s="95">
        <v>38</v>
      </c>
      <c r="B244" s="1" t="s">
        <v>353</v>
      </c>
      <c r="C244" s="3">
        <v>59430300</v>
      </c>
      <c r="D244" s="33">
        <v>43862</v>
      </c>
      <c r="E244" s="3">
        <v>52246</v>
      </c>
      <c r="F244" s="70">
        <v>48</v>
      </c>
      <c r="G244" s="3"/>
    </row>
    <row r="245" spans="1:7" ht="15" customHeight="1" x14ac:dyDescent="0.3">
      <c r="A245" s="95">
        <v>38</v>
      </c>
      <c r="B245" s="17" t="s">
        <v>359</v>
      </c>
      <c r="C245" s="3">
        <v>59432800</v>
      </c>
      <c r="D245" s="3"/>
      <c r="E245" s="43"/>
      <c r="F245" s="70">
        <v>72</v>
      </c>
      <c r="G245" s="3"/>
    </row>
    <row r="246" spans="1:7" ht="15" customHeight="1" x14ac:dyDescent="0.3">
      <c r="A246" s="95">
        <v>38</v>
      </c>
      <c r="B246" s="4" t="s">
        <v>211</v>
      </c>
      <c r="C246" s="3">
        <v>412100</v>
      </c>
      <c r="D246" s="33">
        <v>42614</v>
      </c>
      <c r="E246" s="3">
        <v>51553</v>
      </c>
      <c r="F246" s="70">
        <v>18</v>
      </c>
      <c r="G246" s="3"/>
    </row>
    <row r="247" spans="1:7" x14ac:dyDescent="0.3">
      <c r="A247" s="95">
        <v>38</v>
      </c>
      <c r="B247" s="17" t="s">
        <v>354</v>
      </c>
      <c r="C247" s="3">
        <v>59430400</v>
      </c>
      <c r="D247" s="33">
        <v>43831</v>
      </c>
      <c r="E247" s="43">
        <v>52836</v>
      </c>
      <c r="F247" s="70">
        <v>96</v>
      </c>
      <c r="G247" s="3"/>
    </row>
    <row r="248" spans="1:7" ht="16.2" x14ac:dyDescent="0.3">
      <c r="A248" s="86">
        <v>39</v>
      </c>
      <c r="B248" s="4" t="s">
        <v>49</v>
      </c>
      <c r="C248" s="3">
        <v>1238</v>
      </c>
      <c r="D248" s="33">
        <v>44866</v>
      </c>
      <c r="E248" s="3" t="s">
        <v>251</v>
      </c>
      <c r="F248" s="70">
        <v>15600</v>
      </c>
      <c r="G248" s="3"/>
    </row>
    <row r="249" spans="1:7" ht="16.2" x14ac:dyDescent="0.3">
      <c r="A249" s="80">
        <v>39</v>
      </c>
      <c r="B249" s="4" t="s">
        <v>46</v>
      </c>
      <c r="C249" s="3">
        <v>2187</v>
      </c>
      <c r="D249" s="33">
        <v>44531</v>
      </c>
      <c r="E249" s="3" t="s">
        <v>47</v>
      </c>
      <c r="F249" s="70">
        <v>7200</v>
      </c>
      <c r="G249" s="3"/>
    </row>
    <row r="250" spans="1:7" ht="16.5" customHeight="1" x14ac:dyDescent="0.3">
      <c r="A250" s="80">
        <v>39</v>
      </c>
      <c r="B250" s="4" t="s">
        <v>344</v>
      </c>
      <c r="C250" s="3">
        <v>2230</v>
      </c>
      <c r="D250" s="3"/>
      <c r="E250" s="3" t="s">
        <v>252</v>
      </c>
      <c r="F250" s="70">
        <v>1152</v>
      </c>
      <c r="G250" s="3"/>
    </row>
    <row r="251" spans="1:7" ht="16.5" customHeight="1" x14ac:dyDescent="0.3">
      <c r="A251" s="80">
        <v>39</v>
      </c>
      <c r="B251" s="4" t="s">
        <v>345</v>
      </c>
      <c r="C251" s="3">
        <v>6360</v>
      </c>
      <c r="D251" s="3"/>
      <c r="E251" s="3">
        <v>170873065</v>
      </c>
      <c r="F251" s="70">
        <v>500</v>
      </c>
      <c r="G251" s="3"/>
    </row>
    <row r="252" spans="1:7" ht="16.2" x14ac:dyDescent="0.3">
      <c r="A252" s="80">
        <v>39</v>
      </c>
      <c r="B252" s="4" t="s">
        <v>89</v>
      </c>
      <c r="C252" s="3">
        <v>1167</v>
      </c>
      <c r="D252" s="3"/>
      <c r="E252" s="3"/>
      <c r="F252" s="70">
        <v>1200</v>
      </c>
      <c r="G252" s="3"/>
    </row>
    <row r="253" spans="1:7" ht="16.2" x14ac:dyDescent="0.3">
      <c r="A253" s="85">
        <v>40</v>
      </c>
      <c r="B253" s="4" t="s">
        <v>35</v>
      </c>
      <c r="C253" s="3">
        <v>6818</v>
      </c>
      <c r="D253" s="33"/>
      <c r="E253" s="3" t="s">
        <v>136</v>
      </c>
      <c r="F253" s="30">
        <v>4000</v>
      </c>
      <c r="G253" s="3"/>
    </row>
    <row r="254" spans="1:7" ht="16.2" x14ac:dyDescent="0.3">
      <c r="A254" s="85">
        <v>40</v>
      </c>
      <c r="B254" s="1" t="s">
        <v>353</v>
      </c>
      <c r="C254" s="3">
        <v>59430300</v>
      </c>
      <c r="D254" s="33">
        <v>43862</v>
      </c>
      <c r="E254" s="3">
        <v>52246</v>
      </c>
      <c r="F254" s="30">
        <v>12</v>
      </c>
      <c r="G254" s="3"/>
    </row>
    <row r="255" spans="1:7" ht="16.2" x14ac:dyDescent="0.3">
      <c r="A255" s="85">
        <v>40</v>
      </c>
      <c r="B255" s="17" t="s">
        <v>150</v>
      </c>
      <c r="C255" s="18">
        <v>5750</v>
      </c>
      <c r="D255" s="18" t="s">
        <v>132</v>
      </c>
      <c r="E255" s="99" t="s">
        <v>133</v>
      </c>
      <c r="F255" s="30">
        <v>1100</v>
      </c>
      <c r="G255" s="3"/>
    </row>
    <row r="256" spans="1:7" ht="16.5" customHeight="1" x14ac:dyDescent="0.3">
      <c r="A256" s="85">
        <v>40</v>
      </c>
      <c r="B256" s="4" t="s">
        <v>344</v>
      </c>
      <c r="C256" s="18">
        <v>2230</v>
      </c>
      <c r="D256" s="18" t="s">
        <v>132</v>
      </c>
      <c r="E256" s="99" t="s">
        <v>134</v>
      </c>
      <c r="F256" s="30">
        <v>1152</v>
      </c>
      <c r="G256" s="3"/>
    </row>
    <row r="257" spans="1:7" ht="16.2" x14ac:dyDescent="0.3">
      <c r="A257" s="85">
        <v>40</v>
      </c>
      <c r="B257" s="17" t="s">
        <v>154</v>
      </c>
      <c r="C257" s="18">
        <v>6560</v>
      </c>
      <c r="D257" s="18" t="s">
        <v>132</v>
      </c>
      <c r="E257" s="99" t="s">
        <v>135</v>
      </c>
      <c r="F257" s="30">
        <v>2000</v>
      </c>
      <c r="G257" s="3"/>
    </row>
    <row r="258" spans="1:7" ht="16.2" x14ac:dyDescent="0.3">
      <c r="A258" s="85">
        <v>40</v>
      </c>
      <c r="B258" s="4" t="s">
        <v>89</v>
      </c>
      <c r="C258" s="18">
        <v>1167</v>
      </c>
      <c r="D258" s="39" t="s">
        <v>132</v>
      </c>
      <c r="E258" s="18" t="s">
        <v>149</v>
      </c>
      <c r="F258" s="30">
        <v>6600</v>
      </c>
      <c r="G258" s="3"/>
    </row>
    <row r="259" spans="1:7" ht="16.2" x14ac:dyDescent="0.3">
      <c r="A259" s="85">
        <v>40</v>
      </c>
      <c r="B259" s="17" t="s">
        <v>150</v>
      </c>
      <c r="C259" s="18">
        <v>5750</v>
      </c>
      <c r="D259" s="39" t="s">
        <v>132</v>
      </c>
      <c r="E259" s="18" t="s">
        <v>151</v>
      </c>
      <c r="F259" s="30">
        <v>48000</v>
      </c>
      <c r="G259" s="3"/>
    </row>
    <row r="260" spans="1:7" ht="28.8" x14ac:dyDescent="0.3">
      <c r="A260" s="85">
        <v>40</v>
      </c>
      <c r="B260" s="4" t="s">
        <v>364</v>
      </c>
      <c r="C260" s="18" t="s">
        <v>111</v>
      </c>
      <c r="D260" s="39" t="s">
        <v>132</v>
      </c>
      <c r="E260" s="18" t="s">
        <v>152</v>
      </c>
      <c r="F260" s="30">
        <v>50</v>
      </c>
      <c r="G260" s="3"/>
    </row>
    <row r="261" spans="1:7" ht="16.2" x14ac:dyDescent="0.3">
      <c r="A261" s="86">
        <v>41</v>
      </c>
      <c r="B261" s="1" t="s">
        <v>253</v>
      </c>
      <c r="C261" s="3" t="s">
        <v>254</v>
      </c>
      <c r="D261" s="33">
        <v>44713</v>
      </c>
      <c r="E261" s="3">
        <v>17071850</v>
      </c>
      <c r="F261" s="70">
        <v>288</v>
      </c>
      <c r="G261" s="3"/>
    </row>
    <row r="262" spans="1:7" ht="16.2" x14ac:dyDescent="0.3">
      <c r="A262" s="80">
        <v>41</v>
      </c>
      <c r="B262" s="17" t="s">
        <v>351</v>
      </c>
      <c r="C262" s="3">
        <v>449600</v>
      </c>
      <c r="D262" s="33">
        <v>44228</v>
      </c>
      <c r="E262" s="3">
        <v>244099</v>
      </c>
      <c r="F262" s="70">
        <v>24</v>
      </c>
      <c r="G262" s="3"/>
    </row>
    <row r="263" spans="1:7" ht="16.2" x14ac:dyDescent="0.3">
      <c r="A263" s="80">
        <v>41</v>
      </c>
      <c r="B263" s="1" t="s">
        <v>186</v>
      </c>
      <c r="C263" s="3">
        <v>305125</v>
      </c>
      <c r="D263" s="33">
        <v>44348</v>
      </c>
      <c r="E263" s="3">
        <v>6152950</v>
      </c>
      <c r="F263" s="70">
        <v>1000</v>
      </c>
      <c r="G263" s="3"/>
    </row>
    <row r="264" spans="1:7" ht="16.2" x14ac:dyDescent="0.3">
      <c r="A264" s="80">
        <v>41</v>
      </c>
      <c r="B264" s="1" t="s">
        <v>255</v>
      </c>
      <c r="C264" s="3">
        <v>305176</v>
      </c>
      <c r="D264" s="33">
        <v>44470</v>
      </c>
      <c r="E264" s="3">
        <v>6270898</v>
      </c>
      <c r="F264" s="70">
        <v>1000</v>
      </c>
      <c r="G264" s="3"/>
    </row>
    <row r="265" spans="1:7" ht="28.8" x14ac:dyDescent="0.3">
      <c r="A265" s="80">
        <v>41</v>
      </c>
      <c r="B265" s="4" t="s">
        <v>368</v>
      </c>
      <c r="C265" s="3" t="s">
        <v>107</v>
      </c>
      <c r="D265" s="33"/>
      <c r="E265" s="3" t="s">
        <v>105</v>
      </c>
      <c r="F265" s="70">
        <v>48</v>
      </c>
      <c r="G265" s="3"/>
    </row>
    <row r="266" spans="1:7" ht="16.2" x14ac:dyDescent="0.3">
      <c r="A266" s="80">
        <v>41</v>
      </c>
      <c r="B266" s="17" t="s">
        <v>354</v>
      </c>
      <c r="C266" s="3">
        <v>59430400</v>
      </c>
      <c r="D266" s="33">
        <v>43831</v>
      </c>
      <c r="E266" s="3">
        <v>52836</v>
      </c>
      <c r="F266" s="70">
        <v>24</v>
      </c>
      <c r="G266" s="3"/>
    </row>
    <row r="267" spans="1:7" ht="16.2" x14ac:dyDescent="0.3">
      <c r="A267" s="80">
        <v>41</v>
      </c>
      <c r="B267" s="1" t="s">
        <v>256</v>
      </c>
      <c r="C267" s="3">
        <v>20141</v>
      </c>
      <c r="D267" s="33">
        <v>43647</v>
      </c>
      <c r="E267" s="3">
        <v>1702</v>
      </c>
      <c r="F267" s="70">
        <v>6</v>
      </c>
      <c r="G267" s="3"/>
    </row>
    <row r="268" spans="1:7" ht="16.2" x14ac:dyDescent="0.3">
      <c r="A268" s="80">
        <v>41</v>
      </c>
      <c r="B268" s="1" t="s">
        <v>288</v>
      </c>
      <c r="C268" s="3">
        <v>59715000</v>
      </c>
      <c r="D268" s="33"/>
      <c r="E268" s="3">
        <v>31388</v>
      </c>
      <c r="F268" s="70">
        <v>10</v>
      </c>
      <c r="G268" s="3"/>
    </row>
    <row r="269" spans="1:7" ht="16.2" x14ac:dyDescent="0.3">
      <c r="A269" s="80">
        <v>41</v>
      </c>
      <c r="B269" s="4" t="s">
        <v>37</v>
      </c>
      <c r="C269" s="3">
        <v>8980</v>
      </c>
      <c r="D269" s="33"/>
      <c r="E269" s="100" t="s">
        <v>257</v>
      </c>
      <c r="F269" s="70">
        <v>40</v>
      </c>
      <c r="G269" s="3"/>
    </row>
    <row r="270" spans="1:7" ht="16.2" x14ac:dyDescent="0.3">
      <c r="A270" s="75">
        <v>42</v>
      </c>
      <c r="B270" s="1" t="s">
        <v>258</v>
      </c>
      <c r="C270" s="3">
        <v>329464</v>
      </c>
      <c r="D270" s="33">
        <v>44621</v>
      </c>
      <c r="E270" s="3">
        <v>7037983</v>
      </c>
      <c r="F270" s="70">
        <v>3500</v>
      </c>
      <c r="G270" s="3"/>
    </row>
    <row r="271" spans="1:7" ht="16.2" x14ac:dyDescent="0.3">
      <c r="A271" s="85">
        <v>42</v>
      </c>
      <c r="B271" s="4" t="s">
        <v>349</v>
      </c>
      <c r="C271" s="3">
        <v>305553</v>
      </c>
      <c r="D271" s="33">
        <v>44531</v>
      </c>
      <c r="E271" s="3">
        <v>6312607</v>
      </c>
      <c r="F271" s="70">
        <v>4000</v>
      </c>
      <c r="G271" s="3"/>
    </row>
    <row r="272" spans="1:7" ht="16.2" x14ac:dyDescent="0.3">
      <c r="A272" s="85">
        <v>42</v>
      </c>
      <c r="B272" s="1" t="s">
        <v>259</v>
      </c>
      <c r="C272" s="3">
        <v>8881560125</v>
      </c>
      <c r="D272" s="33"/>
      <c r="E272" s="3" t="s">
        <v>260</v>
      </c>
      <c r="F272" s="70">
        <v>200</v>
      </c>
      <c r="G272" s="3"/>
    </row>
    <row r="273" spans="1:7" ht="16.2" x14ac:dyDescent="0.3">
      <c r="A273" s="85">
        <v>42</v>
      </c>
      <c r="B273" s="4" t="s">
        <v>223</v>
      </c>
      <c r="C273" s="3">
        <v>381423</v>
      </c>
      <c r="D273" s="33">
        <v>43862</v>
      </c>
      <c r="E273" s="3">
        <v>7073895</v>
      </c>
      <c r="F273" s="70">
        <v>400</v>
      </c>
      <c r="G273" s="3"/>
    </row>
    <row r="274" spans="1:7" ht="16.2" x14ac:dyDescent="0.3">
      <c r="A274" s="85">
        <v>42</v>
      </c>
      <c r="B274" s="47" t="s">
        <v>191</v>
      </c>
      <c r="C274" s="3">
        <v>66027640</v>
      </c>
      <c r="D274" s="33">
        <v>44228</v>
      </c>
      <c r="E274" s="3">
        <v>201809</v>
      </c>
      <c r="F274" s="70">
        <v>240</v>
      </c>
      <c r="G274" s="3"/>
    </row>
    <row r="275" spans="1:7" ht="16.2" x14ac:dyDescent="0.3">
      <c r="A275" s="85">
        <v>42</v>
      </c>
      <c r="B275" s="4" t="s">
        <v>44</v>
      </c>
      <c r="C275" s="3">
        <v>367281</v>
      </c>
      <c r="D275" s="33">
        <v>43983</v>
      </c>
      <c r="E275" s="3" t="s">
        <v>45</v>
      </c>
      <c r="F275" s="70">
        <v>200</v>
      </c>
      <c r="G275" s="3"/>
    </row>
    <row r="276" spans="1:7" ht="16.2" x14ac:dyDescent="0.3">
      <c r="A276" s="85">
        <v>42</v>
      </c>
      <c r="B276" s="1" t="s">
        <v>261</v>
      </c>
      <c r="C276" s="3">
        <v>66800279</v>
      </c>
      <c r="D276" s="33">
        <v>44075</v>
      </c>
      <c r="E276" s="3">
        <v>201736</v>
      </c>
      <c r="F276" s="70">
        <v>80</v>
      </c>
      <c r="G276" s="3"/>
    </row>
    <row r="277" spans="1:7" ht="16.2" x14ac:dyDescent="0.3">
      <c r="A277" s="85">
        <v>42</v>
      </c>
      <c r="B277" s="4" t="s">
        <v>348</v>
      </c>
      <c r="C277" s="3">
        <v>305195</v>
      </c>
      <c r="D277" s="33">
        <v>44713</v>
      </c>
      <c r="E277" s="3">
        <v>7139851</v>
      </c>
      <c r="F277" s="70">
        <v>4000</v>
      </c>
      <c r="G277" s="3"/>
    </row>
    <row r="278" spans="1:7" ht="16.2" x14ac:dyDescent="0.3">
      <c r="A278" s="85">
        <v>42</v>
      </c>
      <c r="B278" s="1" t="s">
        <v>95</v>
      </c>
      <c r="C278" s="3">
        <v>305106</v>
      </c>
      <c r="D278" s="33">
        <v>44621</v>
      </c>
      <c r="E278" s="3">
        <v>7058536</v>
      </c>
      <c r="F278" s="70">
        <v>21000</v>
      </c>
      <c r="G278" s="3"/>
    </row>
    <row r="279" spans="1:7" ht="16.2" x14ac:dyDescent="0.3">
      <c r="A279" s="85">
        <v>42</v>
      </c>
      <c r="B279" s="17" t="s">
        <v>351</v>
      </c>
      <c r="C279" s="3">
        <v>449600</v>
      </c>
      <c r="D279" s="33">
        <v>43922</v>
      </c>
      <c r="E279" s="3">
        <v>244095</v>
      </c>
      <c r="F279" s="70">
        <v>12</v>
      </c>
      <c r="G279" s="3"/>
    </row>
    <row r="280" spans="1:7" ht="16.2" x14ac:dyDescent="0.3">
      <c r="A280" s="85">
        <v>42</v>
      </c>
      <c r="B280" s="1" t="s">
        <v>353</v>
      </c>
      <c r="C280" s="3">
        <v>59430300</v>
      </c>
      <c r="D280" s="33">
        <v>43862</v>
      </c>
      <c r="E280" s="3">
        <v>52246</v>
      </c>
      <c r="F280" s="70">
        <v>36</v>
      </c>
      <c r="G280" s="3"/>
    </row>
    <row r="281" spans="1:7" ht="16.2" x14ac:dyDescent="0.3">
      <c r="A281" s="85">
        <v>42</v>
      </c>
      <c r="B281" s="47" t="s">
        <v>192</v>
      </c>
      <c r="C281" s="3">
        <v>66020044</v>
      </c>
      <c r="D281" s="33">
        <v>43952</v>
      </c>
      <c r="E281" s="3">
        <v>201722</v>
      </c>
      <c r="F281" s="70">
        <v>160</v>
      </c>
      <c r="G281" s="3"/>
    </row>
    <row r="282" spans="1:7" ht="16.2" x14ac:dyDescent="0.3">
      <c r="A282" s="85">
        <v>42</v>
      </c>
      <c r="B282" s="4" t="s">
        <v>178</v>
      </c>
      <c r="C282" s="3">
        <v>66020043</v>
      </c>
      <c r="D282" s="33">
        <v>44044</v>
      </c>
      <c r="E282" s="3">
        <v>201735</v>
      </c>
      <c r="F282" s="70">
        <v>560</v>
      </c>
      <c r="G282" s="3"/>
    </row>
    <row r="283" spans="1:7" ht="16.2" x14ac:dyDescent="0.3">
      <c r="A283" s="85">
        <v>42</v>
      </c>
      <c r="B283" s="1" t="s">
        <v>261</v>
      </c>
      <c r="C283" s="3">
        <v>668002276</v>
      </c>
      <c r="D283" s="33">
        <v>44136</v>
      </c>
      <c r="E283" s="3">
        <v>201745</v>
      </c>
      <c r="F283" s="70">
        <v>120</v>
      </c>
      <c r="G283" s="3"/>
    </row>
    <row r="284" spans="1:7" ht="16.2" x14ac:dyDescent="0.3">
      <c r="A284" s="85">
        <v>42</v>
      </c>
      <c r="B284" s="4" t="s">
        <v>32</v>
      </c>
      <c r="C284" s="3" t="s">
        <v>33</v>
      </c>
      <c r="D284" s="33"/>
      <c r="E284" s="3" t="s">
        <v>262</v>
      </c>
      <c r="F284" s="70">
        <v>156</v>
      </c>
      <c r="G284" s="3"/>
    </row>
    <row r="285" spans="1:7" ht="16.2" x14ac:dyDescent="0.3">
      <c r="A285" s="85">
        <v>42</v>
      </c>
      <c r="B285" s="1" t="s">
        <v>263</v>
      </c>
      <c r="C285" s="3" t="s">
        <v>264</v>
      </c>
      <c r="D285" s="33">
        <v>44866</v>
      </c>
      <c r="E285" s="3" t="s">
        <v>265</v>
      </c>
      <c r="F285" s="70">
        <v>216</v>
      </c>
      <c r="G285" s="3"/>
    </row>
    <row r="286" spans="1:7" ht="16.2" x14ac:dyDescent="0.3">
      <c r="A286" s="85">
        <v>42</v>
      </c>
      <c r="B286" s="4" t="s">
        <v>266</v>
      </c>
      <c r="C286" s="3" t="s">
        <v>267</v>
      </c>
      <c r="D286" s="33"/>
      <c r="E286" s="3"/>
      <c r="F286" s="70">
        <v>390</v>
      </c>
      <c r="G286" s="3"/>
    </row>
    <row r="287" spans="1:7" ht="16.2" x14ac:dyDescent="0.3">
      <c r="A287" s="86">
        <v>43</v>
      </c>
      <c r="B287" s="4" t="s">
        <v>27</v>
      </c>
      <c r="C287" s="3" t="s">
        <v>28</v>
      </c>
      <c r="D287" s="33"/>
      <c r="E287" s="3" t="s">
        <v>242</v>
      </c>
      <c r="F287" s="70">
        <f>1056+352</f>
        <v>1408</v>
      </c>
      <c r="G287" s="3"/>
    </row>
    <row r="288" spans="1:7" ht="16.2" x14ac:dyDescent="0.3">
      <c r="A288" s="80">
        <v>43</v>
      </c>
      <c r="B288" s="4" t="s">
        <v>24</v>
      </c>
      <c r="C288" s="3" t="s">
        <v>25</v>
      </c>
      <c r="D288" s="33"/>
      <c r="E288" s="3" t="s">
        <v>268</v>
      </c>
      <c r="F288" s="70">
        <v>576</v>
      </c>
      <c r="G288" s="3"/>
    </row>
    <row r="289" spans="1:7" ht="16.2" x14ac:dyDescent="0.3">
      <c r="A289" s="80">
        <v>43</v>
      </c>
      <c r="B289" s="4" t="s">
        <v>21</v>
      </c>
      <c r="C289" s="3" t="s">
        <v>22</v>
      </c>
      <c r="D289" s="33"/>
      <c r="E289" s="3" t="s">
        <v>269</v>
      </c>
      <c r="F289" s="70">
        <v>544</v>
      </c>
      <c r="G289" s="3"/>
    </row>
    <row r="290" spans="1:7" ht="16.2" x14ac:dyDescent="0.3">
      <c r="A290" s="80">
        <v>43</v>
      </c>
      <c r="B290" s="4" t="s">
        <v>85</v>
      </c>
      <c r="C290" s="3" t="s">
        <v>86</v>
      </c>
      <c r="D290" s="33"/>
      <c r="E290" s="3" t="s">
        <v>245</v>
      </c>
      <c r="F290" s="70">
        <v>448</v>
      </c>
      <c r="G290" s="3"/>
    </row>
    <row r="291" spans="1:7" ht="16.2" x14ac:dyDescent="0.3">
      <c r="A291" s="80">
        <v>43</v>
      </c>
      <c r="B291" s="4" t="s">
        <v>32</v>
      </c>
      <c r="C291" s="3" t="s">
        <v>33</v>
      </c>
      <c r="D291" s="33"/>
      <c r="E291" s="3" t="s">
        <v>262</v>
      </c>
      <c r="F291" s="70">
        <v>512</v>
      </c>
      <c r="G291" s="3"/>
    </row>
    <row r="292" spans="1:7" ht="16.2" x14ac:dyDescent="0.3">
      <c r="A292" s="80">
        <v>43</v>
      </c>
      <c r="B292" s="4" t="s">
        <v>362</v>
      </c>
      <c r="C292" s="3" t="s">
        <v>87</v>
      </c>
      <c r="D292" s="33"/>
      <c r="E292" s="3" t="s">
        <v>243</v>
      </c>
      <c r="F292" s="70">
        <f>864+432</f>
        <v>1296</v>
      </c>
      <c r="G292" s="3"/>
    </row>
    <row r="293" spans="1:7" ht="16.2" x14ac:dyDescent="0.3">
      <c r="A293" s="80">
        <v>43</v>
      </c>
      <c r="B293" s="4" t="s">
        <v>114</v>
      </c>
      <c r="C293" s="3">
        <v>309606</v>
      </c>
      <c r="D293" s="33">
        <v>44440</v>
      </c>
      <c r="E293" s="3">
        <v>6277536</v>
      </c>
      <c r="F293" s="70">
        <v>1600</v>
      </c>
      <c r="G293" s="3"/>
    </row>
    <row r="294" spans="1:7" ht="16.2" x14ac:dyDescent="0.3">
      <c r="A294" s="80">
        <v>43</v>
      </c>
      <c r="B294" s="23" t="s">
        <v>88</v>
      </c>
      <c r="C294" s="3">
        <v>2600</v>
      </c>
      <c r="D294" s="33"/>
      <c r="E294" s="3">
        <v>7010</v>
      </c>
      <c r="F294" s="70">
        <v>4000</v>
      </c>
      <c r="G294" s="3"/>
    </row>
    <row r="295" spans="1:7" ht="16.2" x14ac:dyDescent="0.3">
      <c r="A295" s="80">
        <v>43</v>
      </c>
      <c r="B295" s="4" t="s">
        <v>270</v>
      </c>
      <c r="C295" s="3" t="s">
        <v>271</v>
      </c>
      <c r="D295" s="33">
        <v>44317</v>
      </c>
      <c r="E295" s="3" t="s">
        <v>272</v>
      </c>
      <c r="F295" s="70">
        <v>100</v>
      </c>
      <c r="G295" s="3"/>
    </row>
    <row r="296" spans="1:7" ht="16.2" x14ac:dyDescent="0.3">
      <c r="A296" s="80">
        <v>43</v>
      </c>
      <c r="B296" s="4" t="s">
        <v>270</v>
      </c>
      <c r="C296" s="3" t="s">
        <v>202</v>
      </c>
      <c r="D296" s="33">
        <v>44317</v>
      </c>
      <c r="E296" s="3" t="s">
        <v>273</v>
      </c>
      <c r="F296" s="70">
        <v>100</v>
      </c>
      <c r="G296" s="3"/>
    </row>
    <row r="297" spans="1:7" ht="16.2" x14ac:dyDescent="0.3">
      <c r="A297" s="80">
        <v>43</v>
      </c>
      <c r="B297" s="4" t="s">
        <v>270</v>
      </c>
      <c r="C297" s="3" t="s">
        <v>274</v>
      </c>
      <c r="D297" s="33">
        <v>44256</v>
      </c>
      <c r="E297" s="3" t="s">
        <v>273</v>
      </c>
      <c r="F297" s="70">
        <v>100</v>
      </c>
      <c r="G297" s="3"/>
    </row>
    <row r="298" spans="1:7" ht="16.2" x14ac:dyDescent="0.3">
      <c r="A298" s="80">
        <v>43</v>
      </c>
      <c r="B298" s="4" t="s">
        <v>370</v>
      </c>
      <c r="C298" s="3">
        <v>8888492041</v>
      </c>
      <c r="D298" s="33"/>
      <c r="E298" s="3" t="s">
        <v>275</v>
      </c>
      <c r="F298" s="70">
        <v>100</v>
      </c>
      <c r="G298" s="3"/>
    </row>
    <row r="299" spans="1:7" ht="16.2" x14ac:dyDescent="0.3">
      <c r="A299" s="80">
        <v>43</v>
      </c>
      <c r="B299" s="4" t="s">
        <v>270</v>
      </c>
      <c r="C299" s="3" t="s">
        <v>274</v>
      </c>
      <c r="D299" s="33">
        <v>44256</v>
      </c>
      <c r="E299" s="100" t="s">
        <v>276</v>
      </c>
      <c r="F299" s="70">
        <v>100</v>
      </c>
      <c r="G299" s="3"/>
    </row>
    <row r="300" spans="1:7" ht="16.5" customHeight="1" x14ac:dyDescent="0.3">
      <c r="A300" s="75">
        <v>44</v>
      </c>
      <c r="B300" s="4" t="s">
        <v>35</v>
      </c>
      <c r="C300" s="3">
        <v>6818</v>
      </c>
      <c r="D300" s="33"/>
      <c r="E300" s="100" t="s">
        <v>277</v>
      </c>
      <c r="F300" s="70">
        <v>216000</v>
      </c>
      <c r="G300" s="3"/>
    </row>
    <row r="301" spans="1:7" ht="16.2" x14ac:dyDescent="0.3">
      <c r="A301" s="85">
        <v>44</v>
      </c>
      <c r="B301" s="4" t="s">
        <v>278</v>
      </c>
      <c r="C301" s="3">
        <v>773656</v>
      </c>
      <c r="D301" s="33">
        <v>44197</v>
      </c>
      <c r="E301" s="3">
        <v>180400060</v>
      </c>
      <c r="F301" s="70">
        <v>240</v>
      </c>
      <c r="G301" s="3"/>
    </row>
    <row r="302" spans="1:7" ht="16.2" x14ac:dyDescent="0.3">
      <c r="A302" s="85">
        <v>44</v>
      </c>
      <c r="B302" s="17" t="s">
        <v>144</v>
      </c>
      <c r="C302" s="3">
        <v>7133</v>
      </c>
      <c r="D302" s="33">
        <v>44317</v>
      </c>
      <c r="E302" s="100" t="s">
        <v>279</v>
      </c>
      <c r="F302" s="70">
        <v>1800</v>
      </c>
      <c r="G302" s="3"/>
    </row>
    <row r="303" spans="1:7" ht="16.2" x14ac:dyDescent="0.3">
      <c r="A303" s="85">
        <v>44</v>
      </c>
      <c r="B303" s="17" t="s">
        <v>354</v>
      </c>
      <c r="C303" s="3">
        <v>59430400</v>
      </c>
      <c r="D303" s="33">
        <v>44197</v>
      </c>
      <c r="E303" s="3">
        <v>52836</v>
      </c>
      <c r="F303" s="70">
        <v>120</v>
      </c>
      <c r="G303" s="3"/>
    </row>
    <row r="304" spans="1:7" ht="16.2" x14ac:dyDescent="0.3">
      <c r="A304" s="85">
        <v>44</v>
      </c>
      <c r="B304" s="17" t="s">
        <v>361</v>
      </c>
      <c r="C304" s="3">
        <v>59433400</v>
      </c>
      <c r="D304" s="33">
        <v>43831</v>
      </c>
      <c r="E304" s="3">
        <v>266313</v>
      </c>
      <c r="F304" s="70">
        <v>24</v>
      </c>
      <c r="G304" s="3"/>
    </row>
    <row r="305" spans="1:7" ht="16.2" x14ac:dyDescent="0.3">
      <c r="A305" s="85">
        <v>44</v>
      </c>
      <c r="B305" s="4" t="s">
        <v>280</v>
      </c>
      <c r="C305" s="3">
        <v>8884433301</v>
      </c>
      <c r="D305" s="33">
        <v>43862</v>
      </c>
      <c r="E305" s="3">
        <v>8030901</v>
      </c>
      <c r="F305" s="70">
        <v>400</v>
      </c>
      <c r="G305" s="3"/>
    </row>
    <row r="306" spans="1:7" ht="16.2" x14ac:dyDescent="0.3">
      <c r="A306" s="85">
        <v>44</v>
      </c>
      <c r="B306" s="4" t="s">
        <v>30</v>
      </c>
      <c r="C306" s="3">
        <v>9891</v>
      </c>
      <c r="D306" s="33">
        <v>44105</v>
      </c>
      <c r="E306" s="3" t="s">
        <v>281</v>
      </c>
      <c r="F306" s="70">
        <v>10800</v>
      </c>
      <c r="G306" s="3"/>
    </row>
    <row r="307" spans="1:7" ht="28.8" x14ac:dyDescent="0.3">
      <c r="A307" s="85">
        <v>44</v>
      </c>
      <c r="B307" s="4" t="s">
        <v>246</v>
      </c>
      <c r="C307" s="3">
        <v>7631</v>
      </c>
      <c r="D307" s="33">
        <v>44835</v>
      </c>
      <c r="E307" s="3" t="s">
        <v>247</v>
      </c>
      <c r="F307" s="70">
        <v>144</v>
      </c>
      <c r="G307" s="3"/>
    </row>
    <row r="308" spans="1:7" ht="16.2" x14ac:dyDescent="0.3">
      <c r="A308" s="85">
        <v>44</v>
      </c>
      <c r="B308" s="1" t="s">
        <v>353</v>
      </c>
      <c r="C308" s="3">
        <v>59430300</v>
      </c>
      <c r="D308" s="33">
        <v>43862</v>
      </c>
      <c r="E308" s="3">
        <v>52246</v>
      </c>
      <c r="F308" s="70">
        <v>48</v>
      </c>
      <c r="G308" s="3"/>
    </row>
    <row r="309" spans="1:7" ht="16.2" x14ac:dyDescent="0.3">
      <c r="A309" s="85">
        <v>44</v>
      </c>
      <c r="B309" s="17" t="s">
        <v>150</v>
      </c>
      <c r="C309" s="3">
        <v>5750</v>
      </c>
      <c r="D309" s="33"/>
      <c r="E309" s="3" t="s">
        <v>79</v>
      </c>
      <c r="F309" s="70">
        <v>4000</v>
      </c>
      <c r="G309" s="3"/>
    </row>
    <row r="310" spans="1:7" ht="16.2" x14ac:dyDescent="0.3">
      <c r="A310" s="87">
        <v>45</v>
      </c>
      <c r="B310" s="23" t="s">
        <v>88</v>
      </c>
      <c r="C310" s="3">
        <v>2600</v>
      </c>
      <c r="D310" s="33"/>
      <c r="E310" s="3">
        <v>7012</v>
      </c>
      <c r="F310" s="70">
        <v>160000</v>
      </c>
      <c r="G310" s="3"/>
    </row>
    <row r="311" spans="1:7" ht="16.2" x14ac:dyDescent="0.3">
      <c r="A311" s="80">
        <v>45</v>
      </c>
      <c r="B311" s="4" t="s">
        <v>350</v>
      </c>
      <c r="C311" s="3">
        <v>381433</v>
      </c>
      <c r="D311" s="33">
        <v>44044</v>
      </c>
      <c r="E311" s="3">
        <v>7261884</v>
      </c>
      <c r="F311" s="70">
        <v>200</v>
      </c>
      <c r="G311" s="3"/>
    </row>
    <row r="312" spans="1:7" ht="16.2" x14ac:dyDescent="0.3">
      <c r="A312" s="80">
        <v>45</v>
      </c>
      <c r="B312" s="4" t="s">
        <v>350</v>
      </c>
      <c r="C312" s="3">
        <v>381412</v>
      </c>
      <c r="D312" s="33">
        <v>44105</v>
      </c>
      <c r="E312" s="3">
        <v>7317786</v>
      </c>
      <c r="F312" s="70">
        <v>200</v>
      </c>
      <c r="G312" s="3"/>
    </row>
    <row r="313" spans="1:7" ht="16.2" x14ac:dyDescent="0.3">
      <c r="A313" s="80">
        <v>45</v>
      </c>
      <c r="B313" s="4" t="s">
        <v>350</v>
      </c>
      <c r="C313" s="3">
        <v>381533</v>
      </c>
      <c r="D313" s="33">
        <v>44044</v>
      </c>
      <c r="E313" s="3">
        <v>7255972</v>
      </c>
      <c r="F313" s="70">
        <v>600</v>
      </c>
      <c r="G313" s="3"/>
    </row>
    <row r="314" spans="1:7" ht="16.2" x14ac:dyDescent="0.3">
      <c r="A314" s="80">
        <v>45</v>
      </c>
      <c r="B314" s="4" t="s">
        <v>282</v>
      </c>
      <c r="C314" s="3" t="s">
        <v>283</v>
      </c>
      <c r="D314" s="33"/>
      <c r="E314" s="3" t="s">
        <v>284</v>
      </c>
      <c r="F314" s="70">
        <v>600</v>
      </c>
      <c r="G314" s="3"/>
    </row>
    <row r="315" spans="1:7" ht="16.2" x14ac:dyDescent="0.3">
      <c r="A315" s="80">
        <v>45</v>
      </c>
      <c r="B315" s="4" t="s">
        <v>95</v>
      </c>
      <c r="C315" s="3">
        <v>305122</v>
      </c>
      <c r="D315" s="33">
        <v>44440</v>
      </c>
      <c r="E315" s="3">
        <v>6207975</v>
      </c>
      <c r="F315" s="70">
        <v>4000</v>
      </c>
      <c r="G315" s="3"/>
    </row>
    <row r="316" spans="1:7" ht="16.2" x14ac:dyDescent="0.3">
      <c r="A316" s="80">
        <v>45</v>
      </c>
      <c r="B316" s="1" t="s">
        <v>95</v>
      </c>
      <c r="C316" s="3">
        <v>305106</v>
      </c>
      <c r="D316" s="33">
        <v>44682</v>
      </c>
      <c r="E316" s="3">
        <v>7111776</v>
      </c>
      <c r="F316" s="70">
        <v>6000</v>
      </c>
      <c r="G316" s="3"/>
    </row>
    <row r="317" spans="1:7" ht="16.2" x14ac:dyDescent="0.3">
      <c r="A317" s="80">
        <v>45</v>
      </c>
      <c r="B317" s="4" t="s">
        <v>348</v>
      </c>
      <c r="C317" s="3">
        <v>305195</v>
      </c>
      <c r="D317" s="33">
        <v>44713</v>
      </c>
      <c r="E317" s="3">
        <v>7139851</v>
      </c>
      <c r="F317" s="70">
        <v>5000</v>
      </c>
      <c r="G317" s="3"/>
    </row>
    <row r="318" spans="1:7" ht="16.2" x14ac:dyDescent="0.3">
      <c r="A318" s="80">
        <v>45</v>
      </c>
      <c r="B318" s="4" t="s">
        <v>285</v>
      </c>
      <c r="C318" s="3">
        <v>305197</v>
      </c>
      <c r="D318" s="33">
        <v>44531</v>
      </c>
      <c r="E318" s="3">
        <v>6298726</v>
      </c>
      <c r="F318" s="70">
        <v>1000</v>
      </c>
      <c r="G318" s="3"/>
    </row>
    <row r="319" spans="1:7" ht="16.2" x14ac:dyDescent="0.3">
      <c r="A319" s="80">
        <v>45</v>
      </c>
      <c r="B319" s="4" t="s">
        <v>349</v>
      </c>
      <c r="C319" s="3">
        <v>305553</v>
      </c>
      <c r="D319" s="33">
        <v>44317</v>
      </c>
      <c r="E319" s="3">
        <v>6110712</v>
      </c>
      <c r="F319" s="70">
        <v>500</v>
      </c>
      <c r="G319" s="3"/>
    </row>
    <row r="320" spans="1:7" ht="16.2" x14ac:dyDescent="0.3">
      <c r="A320" s="80">
        <v>45</v>
      </c>
      <c r="B320" s="4" t="s">
        <v>266</v>
      </c>
      <c r="C320" s="3" t="s">
        <v>185</v>
      </c>
      <c r="D320" s="33"/>
      <c r="E320" s="3"/>
      <c r="F320" s="70">
        <v>180</v>
      </c>
      <c r="G320" s="3"/>
    </row>
    <row r="321" spans="1:7" x14ac:dyDescent="0.3">
      <c r="A321" s="81">
        <v>46</v>
      </c>
      <c r="B321" s="17" t="s">
        <v>347</v>
      </c>
      <c r="C321" s="18">
        <v>104400</v>
      </c>
      <c r="D321" s="39">
        <v>43132</v>
      </c>
      <c r="E321" s="99" t="s">
        <v>138</v>
      </c>
      <c r="F321" s="30">
        <v>20</v>
      </c>
      <c r="G321" s="3"/>
    </row>
    <row r="322" spans="1:7" x14ac:dyDescent="0.3">
      <c r="A322" s="95">
        <v>46</v>
      </c>
      <c r="B322" s="17" t="s">
        <v>139</v>
      </c>
      <c r="C322" s="18">
        <v>41382</v>
      </c>
      <c r="D322" s="39">
        <v>43040</v>
      </c>
      <c r="E322" s="99" t="s">
        <v>140</v>
      </c>
      <c r="F322" s="30">
        <v>256</v>
      </c>
      <c r="G322" s="3"/>
    </row>
    <row r="323" spans="1:7" x14ac:dyDescent="0.3">
      <c r="A323" s="95">
        <v>46</v>
      </c>
      <c r="B323" s="17" t="s">
        <v>126</v>
      </c>
      <c r="C323" s="18">
        <v>66027643</v>
      </c>
      <c r="D323" s="39">
        <v>43678</v>
      </c>
      <c r="E323" s="99">
        <v>201635</v>
      </c>
      <c r="F323" s="30">
        <v>180</v>
      </c>
      <c r="G323" s="3"/>
    </row>
    <row r="324" spans="1:7" ht="15" customHeight="1" x14ac:dyDescent="0.3">
      <c r="A324" s="95">
        <v>46</v>
      </c>
      <c r="B324" s="17" t="s">
        <v>131</v>
      </c>
      <c r="C324" s="18">
        <v>59430800</v>
      </c>
      <c r="D324" s="39" t="s">
        <v>129</v>
      </c>
      <c r="E324" s="99">
        <v>50165</v>
      </c>
      <c r="F324" s="30">
        <v>144</v>
      </c>
      <c r="G324" s="3"/>
    </row>
    <row r="325" spans="1:7" ht="18" customHeight="1" x14ac:dyDescent="0.3">
      <c r="A325" s="95">
        <v>46</v>
      </c>
      <c r="B325" s="17" t="s">
        <v>358</v>
      </c>
      <c r="C325" s="18">
        <v>59432500</v>
      </c>
      <c r="D325" s="39">
        <v>43800</v>
      </c>
      <c r="E325" s="99">
        <v>370262</v>
      </c>
      <c r="F325" s="30">
        <v>36</v>
      </c>
      <c r="G325" s="3"/>
    </row>
    <row r="326" spans="1:7" x14ac:dyDescent="0.3">
      <c r="A326" s="95">
        <v>46</v>
      </c>
      <c r="B326" s="17" t="s">
        <v>137</v>
      </c>
      <c r="C326" s="40" t="s">
        <v>141</v>
      </c>
      <c r="D326" s="39">
        <v>43132</v>
      </c>
      <c r="E326" s="99" t="s">
        <v>142</v>
      </c>
      <c r="F326" s="30">
        <v>8</v>
      </c>
      <c r="G326" s="3"/>
    </row>
    <row r="327" spans="1:7" x14ac:dyDescent="0.3">
      <c r="A327" s="95">
        <v>46</v>
      </c>
      <c r="B327" s="17" t="s">
        <v>357</v>
      </c>
      <c r="C327" s="18">
        <v>59431900</v>
      </c>
      <c r="D327" s="39">
        <v>43647</v>
      </c>
      <c r="E327" s="99">
        <v>250140</v>
      </c>
      <c r="F327" s="30">
        <v>72</v>
      </c>
      <c r="G327" s="3"/>
    </row>
    <row r="328" spans="1:7" x14ac:dyDescent="0.3">
      <c r="A328" s="95">
        <v>46</v>
      </c>
      <c r="B328" s="17" t="s">
        <v>359</v>
      </c>
      <c r="C328" s="18">
        <v>59432800</v>
      </c>
      <c r="D328" s="39">
        <v>43678</v>
      </c>
      <c r="E328" s="99">
        <v>258039</v>
      </c>
      <c r="F328" s="30">
        <v>12</v>
      </c>
      <c r="G328" s="3"/>
    </row>
    <row r="329" spans="1:7" x14ac:dyDescent="0.3">
      <c r="A329" s="95">
        <v>46</v>
      </c>
      <c r="B329" s="17" t="s">
        <v>167</v>
      </c>
      <c r="C329" s="18">
        <v>7088</v>
      </c>
      <c r="D329" s="39">
        <v>43800</v>
      </c>
      <c r="E329" s="18" t="s">
        <v>168</v>
      </c>
      <c r="F329" s="30">
        <v>600</v>
      </c>
      <c r="G329" s="3"/>
    </row>
    <row r="330" spans="1:7" x14ac:dyDescent="0.3">
      <c r="A330" s="95">
        <v>46</v>
      </c>
      <c r="B330" s="4" t="s">
        <v>41</v>
      </c>
      <c r="C330" s="18">
        <v>367283</v>
      </c>
      <c r="D330" s="39">
        <v>43678</v>
      </c>
      <c r="E330" s="99" t="s">
        <v>169</v>
      </c>
      <c r="F330" s="30">
        <v>200</v>
      </c>
      <c r="G330" s="3"/>
    </row>
    <row r="331" spans="1:7" ht="15" customHeight="1" x14ac:dyDescent="0.3">
      <c r="A331" s="95">
        <v>46</v>
      </c>
      <c r="B331" s="17" t="s">
        <v>361</v>
      </c>
      <c r="C331" s="3">
        <v>59433400</v>
      </c>
      <c r="D331" s="33">
        <v>43466</v>
      </c>
      <c r="E331" s="3">
        <v>236311</v>
      </c>
      <c r="F331" s="70">
        <v>32</v>
      </c>
      <c r="G331" s="3"/>
    </row>
    <row r="332" spans="1:7" x14ac:dyDescent="0.3">
      <c r="A332" s="95">
        <v>46</v>
      </c>
      <c r="B332" s="1" t="s">
        <v>363</v>
      </c>
      <c r="C332" s="3" t="s">
        <v>286</v>
      </c>
      <c r="D332" s="33">
        <v>43405</v>
      </c>
      <c r="E332" s="3">
        <v>10837</v>
      </c>
      <c r="F332" s="70">
        <v>3456</v>
      </c>
      <c r="G332" s="3"/>
    </row>
    <row r="333" spans="1:7" x14ac:dyDescent="0.3">
      <c r="A333" s="95">
        <v>46</v>
      </c>
      <c r="B333" s="1" t="s">
        <v>363</v>
      </c>
      <c r="C333" s="3" t="s">
        <v>286</v>
      </c>
      <c r="D333" s="33">
        <v>43435</v>
      </c>
      <c r="E333" s="3">
        <v>10969</v>
      </c>
      <c r="F333" s="70">
        <v>3840</v>
      </c>
      <c r="G333" s="3"/>
    </row>
    <row r="334" spans="1:7" x14ac:dyDescent="0.3">
      <c r="A334" s="95">
        <v>46</v>
      </c>
      <c r="B334" s="1" t="s">
        <v>287</v>
      </c>
      <c r="C334" s="3">
        <v>66927631</v>
      </c>
      <c r="D334" s="33">
        <v>43466</v>
      </c>
      <c r="E334" s="3">
        <v>201630</v>
      </c>
      <c r="F334" s="70">
        <v>130</v>
      </c>
      <c r="G334" s="3"/>
    </row>
    <row r="335" spans="1:7" x14ac:dyDescent="0.3">
      <c r="A335" s="95">
        <v>46</v>
      </c>
      <c r="B335" s="4" t="s">
        <v>171</v>
      </c>
      <c r="C335" s="3">
        <v>66800276</v>
      </c>
      <c r="D335" s="33">
        <v>43313</v>
      </c>
      <c r="E335" s="3">
        <v>201632</v>
      </c>
      <c r="F335" s="70">
        <v>40</v>
      </c>
      <c r="G335" s="3"/>
    </row>
    <row r="336" spans="1:7" x14ac:dyDescent="0.3">
      <c r="A336" s="95">
        <v>46</v>
      </c>
      <c r="B336" s="1" t="s">
        <v>356</v>
      </c>
      <c r="C336" s="3">
        <v>59431500</v>
      </c>
      <c r="D336" s="33">
        <v>43678</v>
      </c>
      <c r="E336" s="3">
        <v>234514</v>
      </c>
      <c r="F336" s="70">
        <v>24</v>
      </c>
      <c r="G336" s="3"/>
    </row>
    <row r="337" spans="1:7" x14ac:dyDescent="0.3">
      <c r="A337" s="95">
        <v>46</v>
      </c>
      <c r="B337" s="17" t="s">
        <v>357</v>
      </c>
      <c r="C337" s="3">
        <v>59431900</v>
      </c>
      <c r="D337" s="33">
        <v>43647</v>
      </c>
      <c r="E337" s="3">
        <v>250140</v>
      </c>
      <c r="F337" s="70">
        <v>24</v>
      </c>
      <c r="G337" s="3"/>
    </row>
    <row r="338" spans="1:7" x14ac:dyDescent="0.3">
      <c r="A338" s="95">
        <v>46</v>
      </c>
      <c r="B338" s="1" t="s">
        <v>288</v>
      </c>
      <c r="C338" s="3">
        <v>59449200</v>
      </c>
      <c r="D338" s="33">
        <v>43770</v>
      </c>
      <c r="E338" s="3">
        <v>52292</v>
      </c>
      <c r="F338" s="70">
        <v>12</v>
      </c>
      <c r="G338" s="3"/>
    </row>
    <row r="339" spans="1:7" x14ac:dyDescent="0.3">
      <c r="A339" s="95">
        <v>46</v>
      </c>
      <c r="B339" s="17" t="s">
        <v>354</v>
      </c>
      <c r="C339" s="3">
        <v>59430400</v>
      </c>
      <c r="D339" s="33">
        <v>43770</v>
      </c>
      <c r="E339" s="3">
        <v>52445</v>
      </c>
      <c r="F339" s="70">
        <v>24</v>
      </c>
      <c r="G339" s="3"/>
    </row>
    <row r="340" spans="1:7" x14ac:dyDescent="0.3">
      <c r="A340" s="95">
        <v>46</v>
      </c>
      <c r="B340" s="17" t="s">
        <v>355</v>
      </c>
      <c r="C340" s="3">
        <v>59430900</v>
      </c>
      <c r="D340" s="33"/>
      <c r="E340" s="3">
        <v>52254</v>
      </c>
      <c r="F340" s="70">
        <v>24</v>
      </c>
      <c r="G340" s="3"/>
    </row>
    <row r="341" spans="1:7" x14ac:dyDescent="0.3">
      <c r="A341" s="95">
        <v>46</v>
      </c>
      <c r="B341" s="1" t="s">
        <v>363</v>
      </c>
      <c r="C341" s="3" t="s">
        <v>286</v>
      </c>
      <c r="D341" s="33">
        <v>43405</v>
      </c>
      <c r="E341" s="3">
        <v>10837</v>
      </c>
      <c r="F341" s="70">
        <v>1728</v>
      </c>
      <c r="G341" s="3"/>
    </row>
    <row r="342" spans="1:7" x14ac:dyDescent="0.3">
      <c r="A342" s="95">
        <v>46</v>
      </c>
      <c r="B342" s="1" t="s">
        <v>363</v>
      </c>
      <c r="C342" s="3" t="s">
        <v>286</v>
      </c>
      <c r="D342" s="33">
        <v>43405</v>
      </c>
      <c r="E342" s="3">
        <v>10880</v>
      </c>
      <c r="F342" s="70">
        <v>768</v>
      </c>
      <c r="G342" s="3"/>
    </row>
    <row r="343" spans="1:7" x14ac:dyDescent="0.3">
      <c r="A343" s="95">
        <v>46</v>
      </c>
      <c r="B343" s="1" t="s">
        <v>289</v>
      </c>
      <c r="C343" s="3">
        <v>66927637</v>
      </c>
      <c r="D343" s="33">
        <v>43647</v>
      </c>
      <c r="E343" s="3">
        <v>201630</v>
      </c>
      <c r="F343" s="70">
        <v>70</v>
      </c>
      <c r="G343" s="3"/>
    </row>
    <row r="344" spans="1:7" x14ac:dyDescent="0.3">
      <c r="A344" s="95">
        <v>46</v>
      </c>
      <c r="B344" s="17" t="s">
        <v>359</v>
      </c>
      <c r="C344" s="3">
        <v>59432800</v>
      </c>
      <c r="D344" s="33">
        <v>43678</v>
      </c>
      <c r="E344" s="3">
        <v>258039</v>
      </c>
      <c r="F344" s="70">
        <v>12</v>
      </c>
      <c r="G344" s="3"/>
    </row>
    <row r="345" spans="1:7" x14ac:dyDescent="0.3">
      <c r="A345" s="95">
        <v>46</v>
      </c>
      <c r="B345" s="1" t="s">
        <v>360</v>
      </c>
      <c r="C345" s="3">
        <v>59432900</v>
      </c>
      <c r="D345" s="33">
        <v>43678</v>
      </c>
      <c r="E345" s="3">
        <v>260051</v>
      </c>
      <c r="F345" s="70">
        <v>12</v>
      </c>
      <c r="G345" s="3"/>
    </row>
    <row r="346" spans="1:7" x14ac:dyDescent="0.3">
      <c r="A346" s="95">
        <v>46</v>
      </c>
      <c r="B346" s="1" t="s">
        <v>290</v>
      </c>
      <c r="C346" s="3">
        <v>59432000</v>
      </c>
      <c r="D346" s="33">
        <v>43739</v>
      </c>
      <c r="E346" s="3">
        <v>350144</v>
      </c>
      <c r="F346" s="26">
        <v>12</v>
      </c>
      <c r="G346" s="3"/>
    </row>
    <row r="347" spans="1:7" x14ac:dyDescent="0.3">
      <c r="A347" s="82">
        <v>47</v>
      </c>
      <c r="B347" s="4" t="s">
        <v>89</v>
      </c>
      <c r="C347" s="3">
        <v>1167</v>
      </c>
      <c r="D347" s="33"/>
      <c r="E347" s="3" t="s">
        <v>93</v>
      </c>
      <c r="F347" s="70">
        <v>4200</v>
      </c>
      <c r="G347" s="3"/>
    </row>
    <row r="348" spans="1:7" x14ac:dyDescent="0.3">
      <c r="A348" s="88">
        <v>47</v>
      </c>
      <c r="B348" s="1" t="s">
        <v>96</v>
      </c>
      <c r="C348" s="3">
        <v>8881560141</v>
      </c>
      <c r="D348" s="33"/>
      <c r="E348" s="3" t="s">
        <v>291</v>
      </c>
      <c r="F348" s="70">
        <v>400</v>
      </c>
      <c r="G348" s="3"/>
    </row>
    <row r="349" spans="1:7" x14ac:dyDescent="0.3">
      <c r="A349" s="88">
        <v>47</v>
      </c>
      <c r="B349" s="1" t="s">
        <v>259</v>
      </c>
      <c r="C349" s="3">
        <v>8881560125</v>
      </c>
      <c r="D349" s="33"/>
      <c r="E349" s="3" t="s">
        <v>39</v>
      </c>
      <c r="F349" s="70">
        <v>4300</v>
      </c>
      <c r="G349" s="3"/>
    </row>
    <row r="350" spans="1:7" x14ac:dyDescent="0.3">
      <c r="A350" s="88">
        <v>47</v>
      </c>
      <c r="B350" s="4" t="s">
        <v>349</v>
      </c>
      <c r="C350" s="3">
        <v>305553</v>
      </c>
      <c r="D350" s="33">
        <v>44166</v>
      </c>
      <c r="E350" s="3">
        <v>5334634</v>
      </c>
      <c r="F350" s="70">
        <v>500</v>
      </c>
      <c r="G350" s="3"/>
    </row>
    <row r="351" spans="1:7" ht="28.8" x14ac:dyDescent="0.3">
      <c r="A351" s="88">
        <v>47</v>
      </c>
      <c r="B351" s="4" t="s">
        <v>368</v>
      </c>
      <c r="C351" s="3" t="s">
        <v>107</v>
      </c>
      <c r="D351" s="33"/>
      <c r="E351" s="3" t="s">
        <v>105</v>
      </c>
      <c r="F351" s="70">
        <v>528</v>
      </c>
      <c r="G351" s="3"/>
    </row>
    <row r="352" spans="1:7" x14ac:dyDescent="0.3">
      <c r="A352" s="88">
        <v>47</v>
      </c>
      <c r="B352" s="4" t="s">
        <v>35</v>
      </c>
      <c r="C352" s="3">
        <v>6818</v>
      </c>
      <c r="D352" s="33"/>
      <c r="E352" s="3" t="s">
        <v>136</v>
      </c>
      <c r="F352" s="70">
        <v>8000</v>
      </c>
      <c r="G352" s="3"/>
    </row>
    <row r="353" spans="1:7" x14ac:dyDescent="0.3">
      <c r="A353" s="88">
        <v>47</v>
      </c>
      <c r="B353" s="4" t="s">
        <v>340</v>
      </c>
      <c r="C353" s="3">
        <v>4215</v>
      </c>
      <c r="D353" s="33">
        <v>44593</v>
      </c>
      <c r="E353" s="3">
        <v>71140230</v>
      </c>
      <c r="F353" s="70">
        <v>216</v>
      </c>
      <c r="G353" s="3"/>
    </row>
    <row r="354" spans="1:7" ht="30.75" customHeight="1" x14ac:dyDescent="0.3">
      <c r="A354" s="88">
        <v>47</v>
      </c>
      <c r="B354" s="4" t="s">
        <v>369</v>
      </c>
      <c r="C354" s="3" t="s">
        <v>11</v>
      </c>
      <c r="D354" s="33"/>
      <c r="E354" s="3" t="s">
        <v>292</v>
      </c>
      <c r="F354" s="70">
        <v>48</v>
      </c>
      <c r="G354" s="3"/>
    </row>
    <row r="355" spans="1:7" ht="29.25" customHeight="1" x14ac:dyDescent="0.3">
      <c r="A355" s="83">
        <v>48</v>
      </c>
      <c r="B355" s="4" t="s">
        <v>364</v>
      </c>
      <c r="C355" s="3" t="s">
        <v>111</v>
      </c>
      <c r="D355" s="33"/>
      <c r="E355" s="3" t="s">
        <v>293</v>
      </c>
      <c r="F355" s="70">
        <v>50</v>
      </c>
      <c r="G355" s="3"/>
    </row>
    <row r="356" spans="1:7" ht="28.8" x14ac:dyDescent="0.3">
      <c r="A356" s="84">
        <v>48</v>
      </c>
      <c r="B356" s="4" t="s">
        <v>365</v>
      </c>
      <c r="C356" s="3" t="s">
        <v>14</v>
      </c>
      <c r="D356" s="33"/>
      <c r="E356" s="3" t="s">
        <v>106</v>
      </c>
      <c r="F356" s="70">
        <v>144</v>
      </c>
      <c r="G356" s="3"/>
    </row>
    <row r="357" spans="1:7" ht="28.8" x14ac:dyDescent="0.3">
      <c r="A357" s="84">
        <v>48</v>
      </c>
      <c r="B357" s="4" t="s">
        <v>366</v>
      </c>
      <c r="C357" s="3" t="s">
        <v>9</v>
      </c>
      <c r="D357" s="33"/>
      <c r="E357" s="3" t="s">
        <v>294</v>
      </c>
      <c r="F357" s="70">
        <v>96</v>
      </c>
      <c r="G357" s="3"/>
    </row>
    <row r="358" spans="1:7" ht="28.8" x14ac:dyDescent="0.3">
      <c r="A358" s="84">
        <v>48</v>
      </c>
      <c r="B358" s="4" t="s">
        <v>369</v>
      </c>
      <c r="C358" s="3" t="s">
        <v>11</v>
      </c>
      <c r="D358" s="33"/>
      <c r="E358" s="3" t="s">
        <v>292</v>
      </c>
      <c r="F358" s="70">
        <v>48</v>
      </c>
      <c r="G358" s="3"/>
    </row>
    <row r="359" spans="1:7" ht="28.8" x14ac:dyDescent="0.3">
      <c r="A359" s="84">
        <v>48</v>
      </c>
      <c r="B359" s="4" t="s">
        <v>368</v>
      </c>
      <c r="C359" s="3" t="s">
        <v>107</v>
      </c>
      <c r="D359" s="33"/>
      <c r="E359" s="3" t="s">
        <v>105</v>
      </c>
      <c r="F359" s="70">
        <v>1344</v>
      </c>
      <c r="G359" s="3"/>
    </row>
    <row r="360" spans="1:7" ht="16.2" x14ac:dyDescent="0.3">
      <c r="A360" s="84">
        <v>48</v>
      </c>
      <c r="B360" s="4" t="s">
        <v>340</v>
      </c>
      <c r="C360" s="3">
        <v>4215</v>
      </c>
      <c r="D360" s="33">
        <v>44593</v>
      </c>
      <c r="E360" s="3">
        <v>71140230</v>
      </c>
      <c r="F360" s="70">
        <v>36</v>
      </c>
      <c r="G360" s="3"/>
    </row>
    <row r="361" spans="1:7" ht="16.2" x14ac:dyDescent="0.3">
      <c r="A361" s="84">
        <v>48</v>
      </c>
      <c r="B361" s="1" t="s">
        <v>259</v>
      </c>
      <c r="C361" s="3">
        <v>8881560125</v>
      </c>
      <c r="D361" s="33"/>
      <c r="E361" s="3" t="s">
        <v>39</v>
      </c>
      <c r="F361" s="70">
        <v>100</v>
      </c>
      <c r="G361" s="3"/>
    </row>
    <row r="362" spans="1:7" ht="16.2" x14ac:dyDescent="0.3">
      <c r="A362" s="84">
        <v>48</v>
      </c>
      <c r="B362" s="4" t="s">
        <v>35</v>
      </c>
      <c r="C362" s="3">
        <v>6818</v>
      </c>
      <c r="D362" s="33"/>
      <c r="E362" s="3" t="s">
        <v>136</v>
      </c>
      <c r="F362" s="70">
        <v>12000</v>
      </c>
      <c r="G362" s="3"/>
    </row>
    <row r="363" spans="1:7" ht="16.2" x14ac:dyDescent="0.3">
      <c r="A363" s="84">
        <v>48</v>
      </c>
      <c r="B363" s="23" t="s">
        <v>88</v>
      </c>
      <c r="C363" s="3">
        <v>2600</v>
      </c>
      <c r="D363" s="33"/>
      <c r="E363" s="3">
        <v>7013</v>
      </c>
      <c r="F363" s="70">
        <v>4000</v>
      </c>
      <c r="G363" s="3"/>
    </row>
    <row r="364" spans="1:7" ht="16.2" x14ac:dyDescent="0.3">
      <c r="A364" s="84">
        <v>48</v>
      </c>
      <c r="B364" s="1" t="s">
        <v>199</v>
      </c>
      <c r="C364" s="3">
        <v>4217</v>
      </c>
      <c r="D364" s="33">
        <v>44136</v>
      </c>
      <c r="E364" s="3">
        <v>54920230</v>
      </c>
      <c r="F364" s="70">
        <v>48</v>
      </c>
      <c r="G364" s="3"/>
    </row>
    <row r="365" spans="1:7" x14ac:dyDescent="0.3">
      <c r="A365" s="88">
        <v>49</v>
      </c>
      <c r="B365" s="4" t="s">
        <v>41</v>
      </c>
      <c r="C365" s="18">
        <v>367283</v>
      </c>
      <c r="D365" s="39">
        <v>44013</v>
      </c>
      <c r="E365" s="99">
        <v>793121</v>
      </c>
      <c r="F365" s="30">
        <v>400</v>
      </c>
      <c r="G365" s="3"/>
    </row>
    <row r="366" spans="1:7" x14ac:dyDescent="0.3">
      <c r="A366" s="88">
        <v>49</v>
      </c>
      <c r="B366" s="17" t="s">
        <v>127</v>
      </c>
      <c r="C366" s="18" t="s">
        <v>128</v>
      </c>
      <c r="D366" s="18" t="s">
        <v>129</v>
      </c>
      <c r="E366" s="99" t="s">
        <v>130</v>
      </c>
      <c r="F366" s="30">
        <v>48</v>
      </c>
      <c r="G366" s="3"/>
    </row>
    <row r="367" spans="1:7" ht="15" customHeight="1" x14ac:dyDescent="0.3">
      <c r="A367" s="88">
        <v>49</v>
      </c>
      <c r="B367" s="4" t="s">
        <v>345</v>
      </c>
      <c r="C367" s="18">
        <v>6360</v>
      </c>
      <c r="D367" s="18" t="s">
        <v>129</v>
      </c>
      <c r="E367" s="99" t="s">
        <v>143</v>
      </c>
      <c r="F367" s="30">
        <v>2500</v>
      </c>
      <c r="G367" s="3"/>
    </row>
    <row r="368" spans="1:7" x14ac:dyDescent="0.3">
      <c r="A368" s="88">
        <v>49</v>
      </c>
      <c r="B368" s="17" t="s">
        <v>354</v>
      </c>
      <c r="C368" s="18">
        <v>59430400</v>
      </c>
      <c r="D368" s="39">
        <v>43831</v>
      </c>
      <c r="E368" s="99">
        <v>52836</v>
      </c>
      <c r="F368" s="30">
        <v>24</v>
      </c>
      <c r="G368" s="3"/>
    </row>
    <row r="369" spans="1:7" x14ac:dyDescent="0.3">
      <c r="A369" s="88">
        <v>49</v>
      </c>
      <c r="B369" s="17" t="s">
        <v>144</v>
      </c>
      <c r="C369" s="18">
        <v>7133</v>
      </c>
      <c r="D369" s="39">
        <v>44317</v>
      </c>
      <c r="E369" s="99" t="s">
        <v>145</v>
      </c>
      <c r="F369" s="30">
        <v>1800</v>
      </c>
      <c r="G369" s="3"/>
    </row>
    <row r="370" spans="1:7" x14ac:dyDescent="0.3">
      <c r="A370" s="88">
        <v>49</v>
      </c>
      <c r="B370" s="17" t="s">
        <v>146</v>
      </c>
      <c r="C370" s="18" t="s">
        <v>147</v>
      </c>
      <c r="D370" s="39">
        <v>44197</v>
      </c>
      <c r="E370" s="99" t="s">
        <v>148</v>
      </c>
      <c r="F370" s="30">
        <v>100</v>
      </c>
      <c r="G370" s="3"/>
    </row>
    <row r="371" spans="1:7" x14ac:dyDescent="0.3">
      <c r="A371" s="88">
        <v>49</v>
      </c>
      <c r="B371" s="4" t="s">
        <v>231</v>
      </c>
      <c r="C371" s="18">
        <v>309594</v>
      </c>
      <c r="D371" s="39">
        <v>44866</v>
      </c>
      <c r="E371" s="99">
        <v>7338974</v>
      </c>
      <c r="F371" s="30">
        <v>7200</v>
      </c>
      <c r="G371" s="3"/>
    </row>
    <row r="372" spans="1:7" x14ac:dyDescent="0.3">
      <c r="A372" s="88">
        <v>49</v>
      </c>
      <c r="B372" s="4" t="s">
        <v>102</v>
      </c>
      <c r="C372" s="18">
        <v>309695</v>
      </c>
      <c r="D372" s="39">
        <v>44866</v>
      </c>
      <c r="E372" s="99">
        <v>7321834</v>
      </c>
      <c r="F372" s="30">
        <v>100</v>
      </c>
      <c r="G372" s="3"/>
    </row>
    <row r="373" spans="1:7" x14ac:dyDescent="0.3">
      <c r="A373" s="88">
        <v>49</v>
      </c>
      <c r="B373" s="4" t="s">
        <v>362</v>
      </c>
      <c r="C373" s="18" t="s">
        <v>87</v>
      </c>
      <c r="D373" s="39" t="s">
        <v>129</v>
      </c>
      <c r="E373" s="18">
        <v>1614561880</v>
      </c>
      <c r="F373" s="30">
        <v>288</v>
      </c>
      <c r="G373" s="3"/>
    </row>
    <row r="374" spans="1:7" x14ac:dyDescent="0.3">
      <c r="A374" s="88">
        <v>49</v>
      </c>
      <c r="B374" s="17" t="s">
        <v>154</v>
      </c>
      <c r="C374" s="18">
        <v>6560</v>
      </c>
      <c r="D374" s="18" t="s">
        <v>129</v>
      </c>
      <c r="E374" s="99" t="s">
        <v>155</v>
      </c>
      <c r="F374" s="30">
        <v>1000</v>
      </c>
      <c r="G374" s="3"/>
    </row>
    <row r="375" spans="1:7" x14ac:dyDescent="0.3">
      <c r="A375" s="88">
        <v>49</v>
      </c>
      <c r="B375" s="4" t="s">
        <v>89</v>
      </c>
      <c r="C375" s="3">
        <v>1167</v>
      </c>
      <c r="D375" s="33"/>
      <c r="E375" s="3" t="s">
        <v>93</v>
      </c>
      <c r="F375" s="30">
        <v>1200</v>
      </c>
      <c r="G375" s="3"/>
    </row>
    <row r="376" spans="1:7" x14ac:dyDescent="0.3">
      <c r="A376" s="88">
        <v>49</v>
      </c>
      <c r="B376" s="1" t="s">
        <v>295</v>
      </c>
      <c r="C376" s="3">
        <v>3128</v>
      </c>
      <c r="D376" s="33"/>
      <c r="E376" s="3" t="s">
        <v>296</v>
      </c>
      <c r="F376" s="30">
        <v>2</v>
      </c>
      <c r="G376" s="3"/>
    </row>
    <row r="377" spans="1:7" x14ac:dyDescent="0.3">
      <c r="A377" s="88">
        <v>49</v>
      </c>
      <c r="B377" s="1" t="s">
        <v>288</v>
      </c>
      <c r="C377" s="3">
        <v>59715000</v>
      </c>
      <c r="D377" s="33"/>
      <c r="E377" s="3">
        <v>31388</v>
      </c>
      <c r="F377" s="30">
        <v>300</v>
      </c>
      <c r="G377" s="3"/>
    </row>
    <row r="378" spans="1:7" x14ac:dyDescent="0.3">
      <c r="A378" s="94">
        <v>50</v>
      </c>
      <c r="B378" s="23" t="s">
        <v>88</v>
      </c>
      <c r="C378" s="3">
        <v>2600</v>
      </c>
      <c r="D378" s="33"/>
      <c r="E378" s="3">
        <v>7170</v>
      </c>
      <c r="F378" s="30">
        <v>8000</v>
      </c>
      <c r="G378" s="3"/>
    </row>
    <row r="379" spans="1:7" ht="15" customHeight="1" x14ac:dyDescent="0.3">
      <c r="A379" s="94">
        <v>50</v>
      </c>
      <c r="B379" s="4" t="s">
        <v>345</v>
      </c>
      <c r="C379" s="3">
        <v>6360</v>
      </c>
      <c r="E379" s="3">
        <v>70836651259</v>
      </c>
      <c r="F379" s="30">
        <v>500</v>
      </c>
      <c r="G379" s="3"/>
    </row>
    <row r="380" spans="1:7" x14ac:dyDescent="0.3">
      <c r="A380" s="94">
        <v>50</v>
      </c>
      <c r="B380" s="1" t="s">
        <v>297</v>
      </c>
      <c r="C380" s="3">
        <v>59432200</v>
      </c>
      <c r="D380" s="33">
        <v>43891</v>
      </c>
      <c r="E380" s="3">
        <v>53126</v>
      </c>
      <c r="F380" s="30">
        <v>12</v>
      </c>
      <c r="G380" s="3"/>
    </row>
    <row r="381" spans="1:7" x14ac:dyDescent="0.3">
      <c r="A381" s="94">
        <v>50</v>
      </c>
      <c r="B381" s="1" t="s">
        <v>298</v>
      </c>
      <c r="C381" s="3">
        <v>1582</v>
      </c>
      <c r="D381" s="33">
        <v>44013</v>
      </c>
      <c r="E381" s="3" t="s">
        <v>299</v>
      </c>
      <c r="F381" s="30">
        <v>108</v>
      </c>
      <c r="G381" s="3"/>
    </row>
    <row r="382" spans="1:7" x14ac:dyDescent="0.3">
      <c r="A382" s="94">
        <v>50</v>
      </c>
      <c r="B382" s="1" t="s">
        <v>300</v>
      </c>
      <c r="C382" s="3" t="s">
        <v>301</v>
      </c>
      <c r="D382" s="33">
        <v>44228</v>
      </c>
      <c r="E382" s="3" t="s">
        <v>302</v>
      </c>
      <c r="F382" s="30">
        <v>240</v>
      </c>
      <c r="G382" s="3"/>
    </row>
    <row r="383" spans="1:7" x14ac:dyDescent="0.3">
      <c r="A383" s="94">
        <v>50</v>
      </c>
      <c r="B383" s="1" t="s">
        <v>95</v>
      </c>
      <c r="C383" s="3">
        <v>305106</v>
      </c>
      <c r="D383" s="33">
        <v>44317</v>
      </c>
      <c r="E383" s="3">
        <v>6105856</v>
      </c>
      <c r="F383" s="30">
        <v>1000</v>
      </c>
      <c r="G383" s="3"/>
    </row>
    <row r="384" spans="1:7" x14ac:dyDescent="0.3">
      <c r="A384" s="94">
        <v>50</v>
      </c>
      <c r="B384" s="4" t="s">
        <v>95</v>
      </c>
      <c r="C384" s="3">
        <v>305122</v>
      </c>
      <c r="D384" s="33">
        <v>44378</v>
      </c>
      <c r="E384" s="3">
        <v>6152946</v>
      </c>
      <c r="F384" s="30">
        <v>1000</v>
      </c>
      <c r="G384" s="3"/>
    </row>
    <row r="385" spans="1:7" x14ac:dyDescent="0.3">
      <c r="A385" s="94">
        <v>50</v>
      </c>
      <c r="B385" s="4" t="s">
        <v>370</v>
      </c>
      <c r="C385" s="3">
        <v>8888492041</v>
      </c>
      <c r="D385" s="33"/>
      <c r="E385" s="3" t="s">
        <v>92</v>
      </c>
      <c r="F385" s="30">
        <v>600</v>
      </c>
      <c r="G385" s="3"/>
    </row>
    <row r="386" spans="1:7" x14ac:dyDescent="0.3">
      <c r="A386" s="94">
        <v>50</v>
      </c>
      <c r="B386" s="1" t="s">
        <v>353</v>
      </c>
      <c r="C386" s="3">
        <v>59430300</v>
      </c>
      <c r="D386" s="33">
        <v>43862</v>
      </c>
      <c r="E386" s="3">
        <v>52246</v>
      </c>
      <c r="F386" s="30">
        <v>12</v>
      </c>
      <c r="G386" s="3"/>
    </row>
    <row r="387" spans="1:7" x14ac:dyDescent="0.3">
      <c r="A387" s="94">
        <v>50</v>
      </c>
      <c r="B387" s="1" t="s">
        <v>303</v>
      </c>
      <c r="C387" s="3">
        <v>59431600</v>
      </c>
      <c r="D387" s="33">
        <v>43831</v>
      </c>
      <c r="E387" s="3">
        <v>434539</v>
      </c>
      <c r="F387" s="30">
        <v>48</v>
      </c>
      <c r="G387" s="3"/>
    </row>
    <row r="388" spans="1:7" x14ac:dyDescent="0.3">
      <c r="A388" s="94">
        <v>50</v>
      </c>
      <c r="B388" s="1" t="s">
        <v>304</v>
      </c>
      <c r="C388" s="3">
        <v>59431200</v>
      </c>
      <c r="D388" s="33">
        <v>44136</v>
      </c>
      <c r="E388" s="3">
        <v>326114</v>
      </c>
      <c r="F388" s="30">
        <v>24</v>
      </c>
      <c r="G388" s="3"/>
    </row>
    <row r="389" spans="1:7" x14ac:dyDescent="0.3">
      <c r="A389" s="94">
        <v>50</v>
      </c>
      <c r="B389" s="4" t="s">
        <v>102</v>
      </c>
      <c r="C389" s="3">
        <v>309695</v>
      </c>
      <c r="D389" s="33">
        <v>44501</v>
      </c>
      <c r="E389" s="3">
        <v>6320708</v>
      </c>
      <c r="F389" s="30">
        <v>8000</v>
      </c>
      <c r="G389" s="3"/>
    </row>
    <row r="390" spans="1:7" ht="28.8" x14ac:dyDescent="0.3">
      <c r="A390" s="94">
        <v>50</v>
      </c>
      <c r="B390" s="4" t="s">
        <v>101</v>
      </c>
      <c r="C390" s="3">
        <v>309592</v>
      </c>
      <c r="D390" s="33">
        <v>44440</v>
      </c>
      <c r="E390" s="3">
        <v>6277525</v>
      </c>
      <c r="F390" s="30">
        <v>800</v>
      </c>
      <c r="G390" s="3"/>
    </row>
    <row r="391" spans="1:7" x14ac:dyDescent="0.3">
      <c r="A391" s="94">
        <v>50</v>
      </c>
      <c r="B391" s="1" t="s">
        <v>298</v>
      </c>
      <c r="C391" s="3">
        <v>1582</v>
      </c>
      <c r="D391" s="33">
        <v>44013</v>
      </c>
      <c r="E391" s="3" t="s">
        <v>299</v>
      </c>
      <c r="F391" s="30">
        <v>144</v>
      </c>
      <c r="G391" s="3"/>
    </row>
    <row r="392" spans="1:7" x14ac:dyDescent="0.3">
      <c r="A392" s="94">
        <v>50</v>
      </c>
      <c r="B392" s="1" t="s">
        <v>258</v>
      </c>
      <c r="C392" s="3">
        <v>329464</v>
      </c>
      <c r="D392" s="33"/>
      <c r="E392" s="3">
        <v>6291696</v>
      </c>
      <c r="F392" s="30">
        <v>2000</v>
      </c>
      <c r="G392" s="3"/>
    </row>
    <row r="393" spans="1:7" x14ac:dyDescent="0.3">
      <c r="A393" s="94">
        <v>50</v>
      </c>
      <c r="B393" s="1" t="s">
        <v>305</v>
      </c>
      <c r="C393" s="3" t="s">
        <v>306</v>
      </c>
      <c r="D393" s="33">
        <v>44136</v>
      </c>
      <c r="E393" s="3" t="s">
        <v>307</v>
      </c>
      <c r="F393" s="30">
        <v>4000</v>
      </c>
      <c r="G393" s="3"/>
    </row>
    <row r="394" spans="1:7" x14ac:dyDescent="0.3">
      <c r="A394" s="81">
        <v>51</v>
      </c>
      <c r="B394" s="17" t="s">
        <v>166</v>
      </c>
      <c r="C394" s="3" t="s">
        <v>241</v>
      </c>
      <c r="D394" s="39">
        <v>43405</v>
      </c>
      <c r="E394" s="99">
        <v>10880</v>
      </c>
      <c r="F394" s="30">
        <v>768</v>
      </c>
      <c r="G394" s="3">
        <v>1</v>
      </c>
    </row>
    <row r="395" spans="1:7" x14ac:dyDescent="0.3">
      <c r="A395" s="95">
        <v>51</v>
      </c>
      <c r="B395" s="17" t="s">
        <v>359</v>
      </c>
      <c r="C395" s="18">
        <v>59432800</v>
      </c>
      <c r="D395" s="39">
        <v>43678</v>
      </c>
      <c r="E395" s="99">
        <v>258039</v>
      </c>
      <c r="F395" s="30">
        <v>72</v>
      </c>
      <c r="G395" s="3">
        <v>6</v>
      </c>
    </row>
    <row r="396" spans="1:7" x14ac:dyDescent="0.3">
      <c r="A396" s="95">
        <v>51</v>
      </c>
      <c r="B396" s="17" t="s">
        <v>351</v>
      </c>
      <c r="C396" s="18">
        <v>449600</v>
      </c>
      <c r="D396" s="39">
        <v>44228</v>
      </c>
      <c r="E396" s="99">
        <v>244099</v>
      </c>
      <c r="F396" s="30">
        <v>12</v>
      </c>
      <c r="G396" s="3">
        <v>1</v>
      </c>
    </row>
    <row r="397" spans="1:7" ht="18.75" customHeight="1" x14ac:dyDescent="0.3">
      <c r="A397" s="95">
        <v>51</v>
      </c>
      <c r="B397" s="17" t="s">
        <v>358</v>
      </c>
      <c r="C397" s="18">
        <v>59432500</v>
      </c>
      <c r="D397" s="39">
        <v>43800</v>
      </c>
      <c r="E397" s="99">
        <v>370262</v>
      </c>
      <c r="F397" s="30">
        <v>84</v>
      </c>
      <c r="G397" s="3">
        <v>7</v>
      </c>
    </row>
    <row r="398" spans="1:7" x14ac:dyDescent="0.3">
      <c r="A398" s="95">
        <v>51</v>
      </c>
      <c r="B398" s="17" t="s">
        <v>126</v>
      </c>
      <c r="C398" s="18">
        <v>66027643</v>
      </c>
      <c r="D398" s="39">
        <v>43678</v>
      </c>
      <c r="E398" s="99">
        <v>201635</v>
      </c>
      <c r="F398" s="30">
        <v>300</v>
      </c>
      <c r="G398" s="3">
        <v>6</v>
      </c>
    </row>
    <row r="399" spans="1:7" x14ac:dyDescent="0.3">
      <c r="A399" s="95">
        <v>51</v>
      </c>
      <c r="B399" s="17" t="s">
        <v>357</v>
      </c>
      <c r="C399" s="18">
        <v>59431900</v>
      </c>
      <c r="D399" s="39">
        <v>43647</v>
      </c>
      <c r="E399" s="99">
        <v>250140</v>
      </c>
      <c r="F399" s="30">
        <v>96</v>
      </c>
      <c r="G399" s="3">
        <v>4</v>
      </c>
    </row>
    <row r="400" spans="1:7" ht="15" customHeight="1" x14ac:dyDescent="0.3">
      <c r="A400" s="95">
        <v>51</v>
      </c>
      <c r="B400" s="17" t="s">
        <v>361</v>
      </c>
      <c r="C400" s="18">
        <v>59433400</v>
      </c>
      <c r="D400" s="39">
        <v>42767</v>
      </c>
      <c r="E400" s="18">
        <v>266306</v>
      </c>
      <c r="F400" s="30">
        <v>24</v>
      </c>
      <c r="G400" s="3">
        <v>1</v>
      </c>
    </row>
    <row r="401" spans="1:7" x14ac:dyDescent="0.3">
      <c r="A401" s="95">
        <v>51</v>
      </c>
      <c r="B401" s="17" t="s">
        <v>355</v>
      </c>
      <c r="C401" s="18">
        <v>59430900</v>
      </c>
      <c r="D401" s="39">
        <v>42767</v>
      </c>
      <c r="E401" s="99">
        <v>52255</v>
      </c>
      <c r="F401" s="30">
        <v>24</v>
      </c>
      <c r="G401" s="3">
        <v>1</v>
      </c>
    </row>
    <row r="402" spans="1:7" x14ac:dyDescent="0.3">
      <c r="A402" s="95">
        <v>51</v>
      </c>
      <c r="B402" s="4" t="s">
        <v>41</v>
      </c>
      <c r="C402" s="18">
        <v>367283</v>
      </c>
      <c r="D402" s="39">
        <v>43709</v>
      </c>
      <c r="E402" s="99" t="s">
        <v>153</v>
      </c>
      <c r="F402" s="30">
        <v>400</v>
      </c>
      <c r="G402" s="3">
        <v>2</v>
      </c>
    </row>
    <row r="403" spans="1:7" x14ac:dyDescent="0.3">
      <c r="A403" s="95">
        <v>51</v>
      </c>
      <c r="B403" s="4" t="s">
        <v>308</v>
      </c>
      <c r="C403" s="3">
        <v>9801</v>
      </c>
      <c r="D403" s="33">
        <v>43770</v>
      </c>
      <c r="E403" s="32" t="s">
        <v>309</v>
      </c>
      <c r="F403" s="30">
        <v>50</v>
      </c>
      <c r="G403" s="3"/>
    </row>
    <row r="404" spans="1:7" x14ac:dyDescent="0.3">
      <c r="A404" s="95">
        <v>51</v>
      </c>
      <c r="B404" s="1" t="s">
        <v>310</v>
      </c>
      <c r="C404" s="3">
        <v>66927637</v>
      </c>
      <c r="D404" s="33">
        <v>43617</v>
      </c>
      <c r="E404" s="3">
        <v>201625</v>
      </c>
      <c r="F404" s="30">
        <v>70</v>
      </c>
      <c r="G404" s="3"/>
    </row>
    <row r="405" spans="1:7" x14ac:dyDescent="0.3">
      <c r="A405" s="95">
        <v>51</v>
      </c>
      <c r="B405" s="17" t="s">
        <v>126</v>
      </c>
      <c r="C405" s="3">
        <v>66027643</v>
      </c>
      <c r="D405" s="33">
        <v>43617</v>
      </c>
      <c r="E405" s="3">
        <v>201623</v>
      </c>
      <c r="F405" s="30">
        <v>60</v>
      </c>
      <c r="G405" s="3"/>
    </row>
    <row r="406" spans="1:7" x14ac:dyDescent="0.3">
      <c r="A406" s="95">
        <v>51</v>
      </c>
      <c r="B406" s="1" t="s">
        <v>360</v>
      </c>
      <c r="C406" s="3">
        <v>59432900</v>
      </c>
      <c r="D406" s="33">
        <v>43678</v>
      </c>
      <c r="E406" s="3">
        <v>260051</v>
      </c>
      <c r="F406" s="30">
        <v>24</v>
      </c>
      <c r="G406" s="3"/>
    </row>
    <row r="407" spans="1:7" x14ac:dyDescent="0.3">
      <c r="A407" s="95">
        <v>51</v>
      </c>
      <c r="B407" s="17" t="s">
        <v>359</v>
      </c>
      <c r="C407" s="3">
        <v>59432800</v>
      </c>
      <c r="D407" s="33">
        <v>43739</v>
      </c>
      <c r="E407" s="3">
        <v>258040</v>
      </c>
      <c r="F407" s="30">
        <v>24</v>
      </c>
      <c r="G407" s="3"/>
    </row>
    <row r="408" spans="1:7" x14ac:dyDescent="0.3">
      <c r="A408" s="95">
        <v>51</v>
      </c>
      <c r="B408" s="17" t="s">
        <v>355</v>
      </c>
      <c r="C408" s="3">
        <v>59430900</v>
      </c>
      <c r="D408" s="33">
        <v>42767</v>
      </c>
      <c r="E408" s="3">
        <v>52254</v>
      </c>
      <c r="F408" s="30">
        <v>744</v>
      </c>
      <c r="G408" s="3"/>
    </row>
    <row r="409" spans="1:7" x14ac:dyDescent="0.3">
      <c r="A409" s="95">
        <v>51</v>
      </c>
      <c r="B409" s="17" t="s">
        <v>354</v>
      </c>
      <c r="C409" s="3">
        <v>59430400</v>
      </c>
      <c r="D409" s="33">
        <v>43811</v>
      </c>
      <c r="E409" s="3">
        <v>52447</v>
      </c>
      <c r="F409" s="30">
        <v>144</v>
      </c>
      <c r="G409" s="3"/>
    </row>
    <row r="410" spans="1:7" x14ac:dyDescent="0.3">
      <c r="A410" s="95">
        <v>51</v>
      </c>
      <c r="B410" s="4" t="s">
        <v>311</v>
      </c>
      <c r="C410" s="3" t="s">
        <v>312</v>
      </c>
      <c r="D410" s="33">
        <v>43040</v>
      </c>
      <c r="E410" s="3" t="s">
        <v>313</v>
      </c>
      <c r="F410" s="30">
        <v>280</v>
      </c>
      <c r="G410" s="3"/>
    </row>
    <row r="411" spans="1:7" x14ac:dyDescent="0.3">
      <c r="A411" s="95">
        <v>51</v>
      </c>
      <c r="B411" s="1" t="s">
        <v>314</v>
      </c>
      <c r="C411" s="3">
        <v>55092</v>
      </c>
      <c r="D411" s="33">
        <v>43720</v>
      </c>
      <c r="E411" s="3" t="s">
        <v>315</v>
      </c>
      <c r="F411" s="30">
        <v>50</v>
      </c>
      <c r="G411" s="3"/>
    </row>
    <row r="412" spans="1:7" x14ac:dyDescent="0.3">
      <c r="A412" s="95">
        <v>51</v>
      </c>
      <c r="B412" s="4" t="s">
        <v>316</v>
      </c>
      <c r="C412" s="3" t="s">
        <v>317</v>
      </c>
      <c r="D412" s="33">
        <v>43282</v>
      </c>
      <c r="E412" s="3" t="s">
        <v>318</v>
      </c>
      <c r="F412" s="30">
        <v>12</v>
      </c>
      <c r="G412" s="3"/>
    </row>
    <row r="413" spans="1:7" x14ac:dyDescent="0.3">
      <c r="A413" s="95">
        <v>51</v>
      </c>
      <c r="B413" s="1" t="s">
        <v>310</v>
      </c>
      <c r="C413" s="3">
        <v>66927637</v>
      </c>
      <c r="D413" s="33">
        <v>43647</v>
      </c>
      <c r="E413" s="3">
        <v>201630</v>
      </c>
      <c r="F413" s="30">
        <v>70</v>
      </c>
      <c r="G413" s="3"/>
    </row>
    <row r="414" spans="1:7" x14ac:dyDescent="0.3">
      <c r="A414" s="95">
        <v>51</v>
      </c>
      <c r="B414" s="4" t="s">
        <v>44</v>
      </c>
      <c r="C414" s="3">
        <v>367281</v>
      </c>
      <c r="D414" s="33">
        <v>43617</v>
      </c>
      <c r="E414" s="3" t="s">
        <v>319</v>
      </c>
      <c r="F414" s="30">
        <v>200</v>
      </c>
      <c r="G414" s="3"/>
    </row>
    <row r="415" spans="1:7" x14ac:dyDescent="0.3">
      <c r="A415" s="95">
        <v>51</v>
      </c>
      <c r="B415" s="1" t="s">
        <v>188</v>
      </c>
      <c r="C415" s="3">
        <v>381444</v>
      </c>
      <c r="D415" s="33">
        <v>43497</v>
      </c>
      <c r="E415" s="3">
        <v>6068691</v>
      </c>
      <c r="F415" s="30">
        <v>2200</v>
      </c>
      <c r="G415" s="3"/>
    </row>
    <row r="416" spans="1:7" x14ac:dyDescent="0.3">
      <c r="A416" s="95">
        <v>51</v>
      </c>
      <c r="B416" s="1" t="s">
        <v>188</v>
      </c>
      <c r="C416" s="3">
        <v>381533</v>
      </c>
      <c r="D416" s="33">
        <v>43811</v>
      </c>
      <c r="E416" s="3">
        <v>7026719</v>
      </c>
      <c r="F416" s="30">
        <v>200</v>
      </c>
      <c r="G416" s="3"/>
    </row>
    <row r="417" spans="1:7" x14ac:dyDescent="0.3">
      <c r="A417" s="95">
        <v>51</v>
      </c>
      <c r="B417" s="17" t="s">
        <v>139</v>
      </c>
      <c r="C417" s="3">
        <v>41382</v>
      </c>
      <c r="D417" s="33">
        <v>43040</v>
      </c>
      <c r="E417" s="3" t="s">
        <v>320</v>
      </c>
      <c r="F417" s="30">
        <v>64</v>
      </c>
      <c r="G417" s="3"/>
    </row>
    <row r="418" spans="1:7" x14ac:dyDescent="0.3">
      <c r="A418" s="95">
        <v>51</v>
      </c>
      <c r="B418" s="17" t="s">
        <v>347</v>
      </c>
      <c r="C418" s="3">
        <v>104400</v>
      </c>
      <c r="D418" s="33">
        <v>43132</v>
      </c>
      <c r="E418" s="3">
        <v>161230</v>
      </c>
      <c r="F418" s="30">
        <v>12</v>
      </c>
      <c r="G418" s="3"/>
    </row>
    <row r="419" spans="1:7" x14ac:dyDescent="0.3">
      <c r="A419" s="95">
        <v>51</v>
      </c>
      <c r="B419" s="1" t="s">
        <v>321</v>
      </c>
      <c r="C419" s="3" t="s">
        <v>322</v>
      </c>
      <c r="D419" s="33">
        <v>43252</v>
      </c>
      <c r="E419" s="3">
        <v>161181</v>
      </c>
      <c r="F419" s="30">
        <v>4</v>
      </c>
      <c r="G419" s="3"/>
    </row>
    <row r="420" spans="1:7" x14ac:dyDescent="0.3">
      <c r="A420" s="95">
        <v>51</v>
      </c>
      <c r="B420" s="17" t="s">
        <v>359</v>
      </c>
      <c r="C420" s="3">
        <v>59432800</v>
      </c>
      <c r="D420" s="33">
        <v>43739</v>
      </c>
      <c r="E420" s="3">
        <v>258040</v>
      </c>
      <c r="F420" s="30">
        <v>84</v>
      </c>
      <c r="G420" s="3"/>
    </row>
    <row r="421" spans="1:7" ht="17.25" customHeight="1" x14ac:dyDescent="0.3">
      <c r="A421" s="95">
        <v>51</v>
      </c>
      <c r="B421" s="17" t="s">
        <v>358</v>
      </c>
      <c r="C421" s="3">
        <v>59432500</v>
      </c>
      <c r="D421" s="33">
        <v>43678</v>
      </c>
      <c r="E421" s="3">
        <v>370252</v>
      </c>
      <c r="F421" s="30">
        <v>36</v>
      </c>
      <c r="G421" s="3"/>
    </row>
    <row r="422" spans="1:7" x14ac:dyDescent="0.3">
      <c r="A422" s="95">
        <v>51</v>
      </c>
      <c r="B422" s="1" t="s">
        <v>323</v>
      </c>
      <c r="C422" s="3">
        <v>3566</v>
      </c>
      <c r="D422" s="33">
        <v>43252</v>
      </c>
      <c r="E422" s="3" t="s">
        <v>324</v>
      </c>
      <c r="F422" s="30">
        <v>100</v>
      </c>
      <c r="G422" s="3"/>
    </row>
    <row r="423" spans="1:7" x14ac:dyDescent="0.3">
      <c r="A423" s="94">
        <v>52</v>
      </c>
      <c r="B423" s="4" t="s">
        <v>35</v>
      </c>
      <c r="C423" s="18">
        <v>6818</v>
      </c>
      <c r="D423" s="18" t="s">
        <v>132</v>
      </c>
      <c r="E423" s="99" t="s">
        <v>136</v>
      </c>
      <c r="F423" s="30">
        <v>8000</v>
      </c>
      <c r="G423" s="3">
        <v>2</v>
      </c>
    </row>
    <row r="424" spans="1:7" x14ac:dyDescent="0.3">
      <c r="A424" s="94">
        <v>52</v>
      </c>
      <c r="B424" s="4" t="s">
        <v>114</v>
      </c>
      <c r="C424" s="18">
        <v>309606</v>
      </c>
      <c r="D424" s="39">
        <v>44440</v>
      </c>
      <c r="E424" s="99">
        <v>6277531</v>
      </c>
      <c r="F424" s="30">
        <v>9600</v>
      </c>
      <c r="G424" s="3">
        <v>12</v>
      </c>
    </row>
    <row r="425" spans="1:7" x14ac:dyDescent="0.3">
      <c r="A425" s="94">
        <v>52</v>
      </c>
      <c r="B425" s="17" t="s">
        <v>157</v>
      </c>
      <c r="C425" s="18">
        <v>305536</v>
      </c>
      <c r="D425" s="39">
        <v>44378</v>
      </c>
      <c r="E425" s="99">
        <v>6200982</v>
      </c>
      <c r="F425" s="30">
        <v>5000</v>
      </c>
      <c r="G425" s="3">
        <v>5</v>
      </c>
    </row>
    <row r="426" spans="1:7" x14ac:dyDescent="0.3">
      <c r="A426" s="94">
        <v>52</v>
      </c>
      <c r="B426" s="4" t="s">
        <v>27</v>
      </c>
      <c r="C426" s="18" t="s">
        <v>28</v>
      </c>
      <c r="D426" s="18" t="s">
        <v>132</v>
      </c>
      <c r="E426" s="99">
        <v>191452280</v>
      </c>
      <c r="F426" s="30">
        <v>352</v>
      </c>
      <c r="G426" s="3">
        <v>2</v>
      </c>
    </row>
    <row r="427" spans="1:7" x14ac:dyDescent="0.3">
      <c r="A427" s="94">
        <v>52</v>
      </c>
      <c r="B427" s="4" t="s">
        <v>102</v>
      </c>
      <c r="C427" s="18">
        <v>309695</v>
      </c>
      <c r="D427" s="39">
        <v>44348</v>
      </c>
      <c r="E427" s="99">
        <v>6187831</v>
      </c>
      <c r="F427" s="30">
        <v>300</v>
      </c>
      <c r="G427" s="3">
        <v>3</v>
      </c>
    </row>
    <row r="428" spans="1:7" ht="18.75" customHeight="1" x14ac:dyDescent="0.3">
      <c r="A428" s="94">
        <v>52</v>
      </c>
      <c r="B428" s="4" t="s">
        <v>345</v>
      </c>
      <c r="C428" s="18">
        <v>6360</v>
      </c>
      <c r="D428" s="18" t="s">
        <v>132</v>
      </c>
      <c r="E428" s="99" t="s">
        <v>158</v>
      </c>
      <c r="F428" s="30">
        <v>1000</v>
      </c>
      <c r="G428" s="3">
        <v>2</v>
      </c>
    </row>
    <row r="429" spans="1:7" x14ac:dyDescent="0.3">
      <c r="A429" s="94">
        <v>52</v>
      </c>
      <c r="B429" s="17" t="s">
        <v>146</v>
      </c>
      <c r="C429" s="18" t="s">
        <v>147</v>
      </c>
      <c r="D429" s="39">
        <v>44317</v>
      </c>
      <c r="E429" s="99" t="s">
        <v>159</v>
      </c>
      <c r="F429" s="30">
        <v>1000</v>
      </c>
      <c r="G429" s="3">
        <v>10</v>
      </c>
    </row>
    <row r="430" spans="1:7" x14ac:dyDescent="0.3">
      <c r="A430" s="94">
        <v>52</v>
      </c>
      <c r="B430" s="17" t="s">
        <v>160</v>
      </c>
      <c r="C430" s="18" t="s">
        <v>161</v>
      </c>
      <c r="D430" s="39">
        <v>44317</v>
      </c>
      <c r="E430" s="101" t="s">
        <v>162</v>
      </c>
      <c r="F430" s="30">
        <v>4</v>
      </c>
      <c r="G430" s="3">
        <v>4</v>
      </c>
    </row>
    <row r="431" spans="1:7" x14ac:dyDescent="0.3">
      <c r="A431" s="94">
        <v>52</v>
      </c>
      <c r="B431" s="17" t="s">
        <v>163</v>
      </c>
      <c r="C431" s="18" t="s">
        <v>164</v>
      </c>
      <c r="D431" s="39">
        <v>44197</v>
      </c>
      <c r="E431" s="99" t="s">
        <v>165</v>
      </c>
      <c r="F431" s="30">
        <v>1</v>
      </c>
      <c r="G431" s="3">
        <v>1</v>
      </c>
    </row>
    <row r="432" spans="1:7" x14ac:dyDescent="0.3">
      <c r="A432" s="94">
        <v>52</v>
      </c>
      <c r="B432" s="4" t="s">
        <v>83</v>
      </c>
      <c r="C432" s="18" t="s">
        <v>84</v>
      </c>
      <c r="D432" s="18" t="s">
        <v>132</v>
      </c>
      <c r="E432" s="99">
        <v>1614514081</v>
      </c>
      <c r="F432" s="30">
        <v>320</v>
      </c>
      <c r="G432" s="3">
        <v>1</v>
      </c>
    </row>
    <row r="433" spans="1:7" x14ac:dyDescent="0.3">
      <c r="A433" s="94">
        <v>52</v>
      </c>
      <c r="B433" s="4" t="s">
        <v>85</v>
      </c>
      <c r="C433" s="18" t="s">
        <v>86</v>
      </c>
      <c r="D433" s="18" t="s">
        <v>132</v>
      </c>
      <c r="E433" s="99">
        <v>1614532880</v>
      </c>
      <c r="F433" s="30">
        <v>224</v>
      </c>
      <c r="G433" s="3">
        <v>1</v>
      </c>
    </row>
    <row r="434" spans="1:7" x14ac:dyDescent="0.3">
      <c r="A434" s="94">
        <v>52</v>
      </c>
      <c r="B434" s="4" t="s">
        <v>24</v>
      </c>
      <c r="C434" s="18" t="s">
        <v>25</v>
      </c>
      <c r="D434" s="18" t="s">
        <v>132</v>
      </c>
      <c r="E434" s="99">
        <v>1614592480</v>
      </c>
      <c r="F434" s="30">
        <v>192</v>
      </c>
      <c r="G434" s="3">
        <v>1</v>
      </c>
    </row>
    <row r="435" spans="1:7" x14ac:dyDescent="0.3">
      <c r="A435" s="94">
        <v>52</v>
      </c>
      <c r="B435" s="17" t="s">
        <v>166</v>
      </c>
      <c r="C435" s="3" t="s">
        <v>241</v>
      </c>
      <c r="D435" s="41">
        <v>44153</v>
      </c>
      <c r="E435" s="99">
        <v>10880</v>
      </c>
      <c r="F435" s="30">
        <v>1536</v>
      </c>
      <c r="G435" s="3">
        <v>2</v>
      </c>
    </row>
    <row r="436" spans="1:7" x14ac:dyDescent="0.3">
      <c r="A436" s="94">
        <v>52</v>
      </c>
      <c r="B436" s="1" t="s">
        <v>325</v>
      </c>
      <c r="C436" s="3">
        <v>1583</v>
      </c>
      <c r="D436" s="33">
        <v>44105</v>
      </c>
      <c r="E436" s="3" t="s">
        <v>326</v>
      </c>
      <c r="F436" s="30">
        <v>72</v>
      </c>
      <c r="G436" s="3"/>
    </row>
    <row r="437" spans="1:7" x14ac:dyDescent="0.3">
      <c r="A437" s="94">
        <v>52</v>
      </c>
      <c r="B437" s="1" t="s">
        <v>327</v>
      </c>
      <c r="C437" s="3">
        <v>305916</v>
      </c>
      <c r="D437" s="33">
        <v>44440</v>
      </c>
      <c r="E437" s="3">
        <v>6270806</v>
      </c>
      <c r="F437" s="30">
        <v>500</v>
      </c>
      <c r="G437" s="3"/>
    </row>
    <row r="438" spans="1:7" x14ac:dyDescent="0.3">
      <c r="A438" s="88">
        <v>53</v>
      </c>
      <c r="B438" s="4" t="s">
        <v>85</v>
      </c>
      <c r="C438" s="18" t="s">
        <v>86</v>
      </c>
      <c r="D438" s="18" t="s">
        <v>132</v>
      </c>
      <c r="E438" s="99">
        <v>1914532880</v>
      </c>
      <c r="F438" s="30">
        <v>1792</v>
      </c>
      <c r="G438" s="3"/>
    </row>
    <row r="439" spans="1:7" x14ac:dyDescent="0.3">
      <c r="A439" s="88">
        <v>53</v>
      </c>
      <c r="B439" s="4" t="s">
        <v>83</v>
      </c>
      <c r="C439" s="18" t="s">
        <v>84</v>
      </c>
      <c r="D439" s="18" t="s">
        <v>132</v>
      </c>
      <c r="E439" s="99">
        <v>1914514081</v>
      </c>
      <c r="F439" s="30">
        <v>2240</v>
      </c>
      <c r="G439" s="3"/>
    </row>
    <row r="440" spans="1:7" x14ac:dyDescent="0.3">
      <c r="A440" s="88">
        <v>53</v>
      </c>
      <c r="B440" s="4" t="s">
        <v>362</v>
      </c>
      <c r="C440" s="18" t="s">
        <v>87</v>
      </c>
      <c r="D440" s="18" t="s">
        <v>132</v>
      </c>
      <c r="E440" s="99">
        <v>1914514081</v>
      </c>
      <c r="F440" s="30">
        <v>432</v>
      </c>
      <c r="G440" s="3"/>
    </row>
    <row r="441" spans="1:7" x14ac:dyDescent="0.3">
      <c r="A441" s="88">
        <v>53</v>
      </c>
      <c r="B441" s="4" t="s">
        <v>21</v>
      </c>
      <c r="C441" s="18" t="s">
        <v>22</v>
      </c>
      <c r="D441" s="39" t="s">
        <v>132</v>
      </c>
      <c r="E441" s="18">
        <v>1914523480</v>
      </c>
      <c r="F441" s="30">
        <v>544</v>
      </c>
      <c r="G441" s="3"/>
    </row>
    <row r="442" spans="1:7" x14ac:dyDescent="0.3">
      <c r="A442" s="88">
        <v>53</v>
      </c>
      <c r="B442" s="4" t="s">
        <v>32</v>
      </c>
      <c r="C442" s="18" t="s">
        <v>33</v>
      </c>
      <c r="D442" s="39" t="s">
        <v>132</v>
      </c>
      <c r="E442" s="18">
        <v>1914571681</v>
      </c>
      <c r="F442" s="30">
        <v>256</v>
      </c>
      <c r="G442" s="3"/>
    </row>
    <row r="443" spans="1:7" ht="15.75" customHeight="1" x14ac:dyDescent="0.3">
      <c r="A443" s="88">
        <v>53</v>
      </c>
      <c r="B443" s="4" t="s">
        <v>27</v>
      </c>
      <c r="C443" s="18" t="s">
        <v>28</v>
      </c>
      <c r="D443" s="39" t="s">
        <v>132</v>
      </c>
      <c r="E443" s="18">
        <v>1914552280</v>
      </c>
      <c r="F443" s="30">
        <v>352</v>
      </c>
      <c r="G443" s="3"/>
    </row>
    <row r="444" spans="1:7" x14ac:dyDescent="0.3">
      <c r="A444" s="88">
        <v>53</v>
      </c>
      <c r="B444" s="4" t="s">
        <v>24</v>
      </c>
      <c r="C444" s="18" t="s">
        <v>25</v>
      </c>
      <c r="D444" s="39" t="s">
        <v>132</v>
      </c>
      <c r="E444" s="18">
        <v>1914542480</v>
      </c>
      <c r="F444" s="30">
        <v>1152</v>
      </c>
      <c r="G444" s="3"/>
    </row>
    <row r="445" spans="1:7" x14ac:dyDescent="0.3">
      <c r="A445" s="88">
        <v>53</v>
      </c>
      <c r="B445" s="1" t="s">
        <v>328</v>
      </c>
      <c r="C445" s="3">
        <v>15270</v>
      </c>
      <c r="D445" s="33">
        <v>44166</v>
      </c>
      <c r="E445" s="3" t="s">
        <v>329</v>
      </c>
      <c r="F445" s="30">
        <v>1920</v>
      </c>
      <c r="G445" s="3"/>
    </row>
    <row r="446" spans="1:7" x14ac:dyDescent="0.3">
      <c r="A446" s="88">
        <v>53</v>
      </c>
      <c r="B446" s="1" t="s">
        <v>328</v>
      </c>
      <c r="C446" s="3">
        <v>15271</v>
      </c>
      <c r="D446" s="33">
        <v>44228</v>
      </c>
      <c r="E446" s="3" t="s">
        <v>330</v>
      </c>
      <c r="F446" s="30">
        <v>1200</v>
      </c>
      <c r="G446" s="3"/>
    </row>
    <row r="447" spans="1:7" ht="15" customHeight="1" x14ac:dyDescent="0.3">
      <c r="A447" s="84">
        <v>54</v>
      </c>
      <c r="B447" s="23" t="s">
        <v>88</v>
      </c>
      <c r="C447" s="3">
        <v>2600</v>
      </c>
      <c r="D447" s="33"/>
      <c r="E447" s="3">
        <v>7052</v>
      </c>
      <c r="F447" s="30">
        <v>156000</v>
      </c>
      <c r="G447" s="3"/>
    </row>
    <row r="448" spans="1:7" ht="16.2" x14ac:dyDescent="0.3">
      <c r="A448" s="84">
        <v>54</v>
      </c>
      <c r="B448" s="4" t="s">
        <v>231</v>
      </c>
      <c r="C448" s="3">
        <v>309594</v>
      </c>
      <c r="D448" s="33">
        <v>44866</v>
      </c>
      <c r="E448" s="3">
        <v>7338974</v>
      </c>
      <c r="F448" s="30">
        <v>800</v>
      </c>
      <c r="G448" s="3"/>
    </row>
    <row r="449" spans="1:7" ht="15" customHeight="1" x14ac:dyDescent="0.3">
      <c r="A449" s="84">
        <v>54</v>
      </c>
      <c r="B449" s="4" t="s">
        <v>340</v>
      </c>
      <c r="C449" s="3">
        <v>4215</v>
      </c>
      <c r="D449" s="33">
        <v>44593</v>
      </c>
      <c r="E449" s="3">
        <v>71140230</v>
      </c>
      <c r="F449" s="30">
        <v>180</v>
      </c>
      <c r="G449" s="3"/>
    </row>
    <row r="450" spans="1:7" ht="15" customHeight="1" x14ac:dyDescent="0.3">
      <c r="A450" s="84">
        <v>54</v>
      </c>
      <c r="B450" s="17" t="s">
        <v>150</v>
      </c>
      <c r="C450" s="3">
        <v>5750</v>
      </c>
      <c r="D450" s="33"/>
      <c r="E450" s="3" t="s">
        <v>79</v>
      </c>
      <c r="F450" s="30">
        <v>20000</v>
      </c>
      <c r="G450" s="3"/>
    </row>
    <row r="451" spans="1:7" ht="15" customHeight="1" x14ac:dyDescent="0.3">
      <c r="A451" s="84">
        <v>54</v>
      </c>
      <c r="B451" s="17" t="s">
        <v>354</v>
      </c>
      <c r="C451" s="3">
        <v>59430400</v>
      </c>
      <c r="D451" s="33">
        <v>43831</v>
      </c>
      <c r="E451" s="3">
        <v>52836</v>
      </c>
      <c r="F451" s="30">
        <v>168</v>
      </c>
      <c r="G451" s="3"/>
    </row>
    <row r="452" spans="1:7" ht="15" customHeight="1" x14ac:dyDescent="0.3">
      <c r="A452" s="84">
        <v>54</v>
      </c>
      <c r="B452" s="1" t="s">
        <v>331</v>
      </c>
      <c r="C452" s="3">
        <v>381701</v>
      </c>
      <c r="D452" s="33">
        <v>43922</v>
      </c>
      <c r="E452" s="3">
        <v>715814</v>
      </c>
      <c r="F452" s="30">
        <v>200</v>
      </c>
      <c r="G452" s="3"/>
    </row>
    <row r="453" spans="1:7" x14ac:dyDescent="0.3">
      <c r="A453" s="88">
        <v>55</v>
      </c>
      <c r="B453" s="4" t="s">
        <v>85</v>
      </c>
      <c r="C453" s="18" t="s">
        <v>86</v>
      </c>
      <c r="D453" s="18" t="s">
        <v>129</v>
      </c>
      <c r="E453" s="99">
        <v>1914532880</v>
      </c>
      <c r="F453" s="30">
        <v>2464</v>
      </c>
      <c r="G453" s="3"/>
    </row>
    <row r="454" spans="1:7" ht="15.75" customHeight="1" x14ac:dyDescent="0.3">
      <c r="A454" s="88">
        <v>55</v>
      </c>
      <c r="B454" s="4" t="s">
        <v>32</v>
      </c>
      <c r="C454" s="18" t="s">
        <v>33</v>
      </c>
      <c r="D454" s="18" t="s">
        <v>129</v>
      </c>
      <c r="E454" s="99">
        <v>1914571681</v>
      </c>
      <c r="F454" s="30">
        <v>1536</v>
      </c>
      <c r="G454" s="3"/>
    </row>
    <row r="455" spans="1:7" x14ac:dyDescent="0.3">
      <c r="A455" s="88">
        <v>55</v>
      </c>
      <c r="B455" s="4" t="s">
        <v>24</v>
      </c>
      <c r="C455" s="18" t="s">
        <v>25</v>
      </c>
      <c r="D455" s="18" t="s">
        <v>129</v>
      </c>
      <c r="E455" s="99">
        <v>1914542480</v>
      </c>
      <c r="F455" s="30">
        <v>384</v>
      </c>
      <c r="G455" s="3"/>
    </row>
    <row r="456" spans="1:7" x14ac:dyDescent="0.3">
      <c r="A456" s="88">
        <v>55</v>
      </c>
      <c r="B456" s="17" t="s">
        <v>154</v>
      </c>
      <c r="C456" s="18">
        <v>6560</v>
      </c>
      <c r="D456" s="39" t="s">
        <v>129</v>
      </c>
      <c r="E456" s="18" t="s">
        <v>155</v>
      </c>
      <c r="F456" s="30">
        <v>22000</v>
      </c>
      <c r="G456" s="3"/>
    </row>
    <row r="457" spans="1:7" x14ac:dyDescent="0.3">
      <c r="A457" s="88">
        <v>55</v>
      </c>
      <c r="B457" s="17" t="s">
        <v>367</v>
      </c>
      <c r="C457" s="18" t="s">
        <v>7</v>
      </c>
      <c r="D457" s="18" t="s">
        <v>129</v>
      </c>
      <c r="E457" s="99" t="s">
        <v>156</v>
      </c>
      <c r="F457" s="30">
        <v>48</v>
      </c>
      <c r="G457" s="3"/>
    </row>
    <row r="458" spans="1:7" ht="16.5" customHeight="1" x14ac:dyDescent="0.3">
      <c r="A458" s="94">
        <v>56</v>
      </c>
      <c r="B458" s="4" t="s">
        <v>344</v>
      </c>
      <c r="C458" s="3">
        <v>2230</v>
      </c>
      <c r="D458" s="33"/>
      <c r="E458" s="3" t="s">
        <v>332</v>
      </c>
      <c r="F458" s="30">
        <v>1152</v>
      </c>
      <c r="G458" s="3"/>
    </row>
    <row r="459" spans="1:7" x14ac:dyDescent="0.3">
      <c r="A459" s="94">
        <v>56</v>
      </c>
      <c r="B459" s="4" t="s">
        <v>35</v>
      </c>
      <c r="C459" s="3">
        <v>6818</v>
      </c>
      <c r="D459" s="33"/>
      <c r="E459" s="3" t="s">
        <v>277</v>
      </c>
      <c r="F459" s="30">
        <v>144000</v>
      </c>
      <c r="G459" s="3"/>
    </row>
    <row r="460" spans="1:7" ht="28.8" x14ac:dyDescent="0.3">
      <c r="A460" s="94">
        <v>56</v>
      </c>
      <c r="B460" s="4" t="s">
        <v>368</v>
      </c>
      <c r="C460" s="3" t="s">
        <v>107</v>
      </c>
      <c r="D460" s="33"/>
      <c r="E460" s="3" t="s">
        <v>105</v>
      </c>
      <c r="F460" s="30">
        <v>288</v>
      </c>
      <c r="G460" s="3"/>
    </row>
    <row r="461" spans="1:7" x14ac:dyDescent="0.3">
      <c r="A461" s="94">
        <v>56</v>
      </c>
      <c r="B461" s="17" t="s">
        <v>367</v>
      </c>
      <c r="C461" s="3" t="s">
        <v>7</v>
      </c>
      <c r="D461" s="33"/>
      <c r="E461" s="3" t="s">
        <v>156</v>
      </c>
      <c r="F461" s="30">
        <v>192</v>
      </c>
      <c r="G461" s="3"/>
    </row>
    <row r="462" spans="1:7" x14ac:dyDescent="0.3">
      <c r="A462" s="94">
        <v>56</v>
      </c>
      <c r="B462" s="4" t="s">
        <v>89</v>
      </c>
      <c r="C462" s="3">
        <v>1167</v>
      </c>
      <c r="D462" s="33"/>
      <c r="E462" s="3" t="s">
        <v>93</v>
      </c>
      <c r="F462" s="30">
        <v>1200</v>
      </c>
      <c r="G462" s="3"/>
    </row>
    <row r="463" spans="1:7" ht="15.75" customHeight="1" x14ac:dyDescent="0.3">
      <c r="A463" s="94">
        <v>56</v>
      </c>
      <c r="B463" s="4" t="s">
        <v>30</v>
      </c>
      <c r="C463" s="3">
        <v>9891</v>
      </c>
      <c r="D463" s="33">
        <v>44105</v>
      </c>
      <c r="E463" s="3" t="s">
        <v>281</v>
      </c>
      <c r="F463" s="30">
        <v>3600</v>
      </c>
      <c r="G463" s="3"/>
    </row>
    <row r="464" spans="1:7" x14ac:dyDescent="0.3">
      <c r="A464" s="94">
        <v>56</v>
      </c>
      <c r="B464" s="23" t="s">
        <v>88</v>
      </c>
      <c r="C464" s="3">
        <v>2600</v>
      </c>
      <c r="D464" s="33"/>
      <c r="E464" s="3">
        <v>7013</v>
      </c>
      <c r="F464" s="30">
        <v>92000</v>
      </c>
      <c r="G464" s="3"/>
    </row>
    <row r="465" spans="1:7" x14ac:dyDescent="0.3">
      <c r="A465" s="94">
        <v>56</v>
      </c>
      <c r="B465" s="23" t="s">
        <v>88</v>
      </c>
      <c r="C465" s="3">
        <v>2600</v>
      </c>
      <c r="D465" s="33"/>
      <c r="E465" s="3">
        <v>7012</v>
      </c>
      <c r="F465" s="30">
        <v>4000</v>
      </c>
      <c r="G465" s="3"/>
    </row>
    <row r="466" spans="1:7" x14ac:dyDescent="0.3">
      <c r="A466" s="94">
        <v>56</v>
      </c>
      <c r="B466" s="23" t="s">
        <v>88</v>
      </c>
      <c r="C466" s="3">
        <v>2600</v>
      </c>
      <c r="D466" s="33"/>
      <c r="E466" s="3">
        <v>7052</v>
      </c>
      <c r="F466" s="30">
        <v>4000</v>
      </c>
      <c r="G466" s="3"/>
    </row>
    <row r="467" spans="1:7" x14ac:dyDescent="0.3">
      <c r="A467" s="94">
        <v>56</v>
      </c>
      <c r="B467" s="23" t="s">
        <v>88</v>
      </c>
      <c r="C467" s="3">
        <v>2600</v>
      </c>
      <c r="D467" s="33"/>
      <c r="E467" s="3">
        <v>7078</v>
      </c>
      <c r="F467" s="30">
        <v>8000</v>
      </c>
      <c r="G467" s="3"/>
    </row>
    <row r="468" spans="1:7" ht="15" customHeight="1" x14ac:dyDescent="0.3">
      <c r="A468" s="75">
        <v>57</v>
      </c>
      <c r="B468" s="4" t="s">
        <v>223</v>
      </c>
      <c r="C468" s="3">
        <v>381423</v>
      </c>
      <c r="D468" s="33">
        <v>44013</v>
      </c>
      <c r="E468" s="3">
        <v>7212264</v>
      </c>
      <c r="F468" s="30">
        <v>1000</v>
      </c>
      <c r="G468" s="3"/>
    </row>
    <row r="469" spans="1:7" ht="15" customHeight="1" x14ac:dyDescent="0.3">
      <c r="A469" s="85">
        <v>57</v>
      </c>
      <c r="B469" s="1" t="s">
        <v>188</v>
      </c>
      <c r="C469" s="3">
        <v>381412</v>
      </c>
      <c r="D469" s="33">
        <v>44013</v>
      </c>
      <c r="E469" s="3">
        <v>7229941</v>
      </c>
      <c r="F469" s="30">
        <v>1400</v>
      </c>
      <c r="G469" s="3"/>
    </row>
    <row r="470" spans="1:7" ht="15" customHeight="1" x14ac:dyDescent="0.3">
      <c r="A470" s="85">
        <v>57</v>
      </c>
      <c r="B470" s="4" t="s">
        <v>41</v>
      </c>
      <c r="C470" s="3">
        <v>367283</v>
      </c>
      <c r="D470" s="33">
        <v>44013</v>
      </c>
      <c r="E470" s="3">
        <v>763121</v>
      </c>
      <c r="F470" s="30">
        <v>9600</v>
      </c>
      <c r="G470" s="3"/>
    </row>
    <row r="471" spans="1:7" ht="15" customHeight="1" x14ac:dyDescent="0.3">
      <c r="A471" s="85">
        <v>57</v>
      </c>
      <c r="B471" s="1" t="s">
        <v>95</v>
      </c>
      <c r="C471" s="3">
        <v>305106</v>
      </c>
      <c r="D471" s="33">
        <v>44317</v>
      </c>
      <c r="E471" s="3">
        <v>7111776</v>
      </c>
      <c r="F471" s="30">
        <v>3000</v>
      </c>
      <c r="G471" s="3"/>
    </row>
    <row r="472" spans="1:7" ht="16.2" x14ac:dyDescent="0.3">
      <c r="A472" s="85">
        <v>57</v>
      </c>
      <c r="B472" s="4" t="s">
        <v>333</v>
      </c>
      <c r="C472" s="3">
        <v>55544</v>
      </c>
      <c r="D472" s="33">
        <v>44958</v>
      </c>
      <c r="E472" s="3" t="s">
        <v>334</v>
      </c>
      <c r="F472" s="30">
        <v>100</v>
      </c>
      <c r="G472" s="3"/>
    </row>
    <row r="473" spans="1:7" ht="15" customHeight="1" x14ac:dyDescent="0.3">
      <c r="A473" s="85">
        <v>57</v>
      </c>
      <c r="B473" s="1" t="s">
        <v>304</v>
      </c>
      <c r="C473" s="3">
        <v>59431200</v>
      </c>
      <c r="D473" s="33">
        <v>44713</v>
      </c>
      <c r="E473" s="3">
        <v>326131</v>
      </c>
      <c r="F473" s="30">
        <v>24</v>
      </c>
      <c r="G473" s="3"/>
    </row>
    <row r="474" spans="1:7" ht="15" customHeight="1" x14ac:dyDescent="0.3">
      <c r="A474" s="85">
        <v>57</v>
      </c>
      <c r="B474" s="1" t="s">
        <v>335</v>
      </c>
      <c r="C474" s="3">
        <v>7632</v>
      </c>
      <c r="D474" s="33">
        <v>43739</v>
      </c>
      <c r="E474" s="3">
        <v>174099462</v>
      </c>
      <c r="F474" s="30">
        <v>24</v>
      </c>
      <c r="G474" s="3"/>
    </row>
    <row r="475" spans="1:7" ht="15" customHeight="1" x14ac:dyDescent="0.3">
      <c r="A475" s="85">
        <v>57</v>
      </c>
      <c r="B475" s="1" t="s">
        <v>288</v>
      </c>
      <c r="C475" s="3">
        <v>59715000</v>
      </c>
      <c r="D475" s="33"/>
      <c r="E475" s="3">
        <v>31388</v>
      </c>
      <c r="F475" s="30">
        <v>100</v>
      </c>
      <c r="G475" s="3"/>
    </row>
    <row r="476" spans="1:7" ht="16.2" x14ac:dyDescent="0.3">
      <c r="A476" s="85">
        <v>57</v>
      </c>
      <c r="B476" s="1" t="s">
        <v>259</v>
      </c>
      <c r="C476" s="3">
        <v>8881560125</v>
      </c>
      <c r="D476" s="33"/>
      <c r="E476" s="3" t="s">
        <v>336</v>
      </c>
      <c r="F476" s="30">
        <v>200</v>
      </c>
      <c r="G476" s="3"/>
    </row>
    <row r="477" spans="1:7" ht="15.75" customHeight="1" x14ac:dyDescent="0.3">
      <c r="A477" s="78">
        <v>58</v>
      </c>
      <c r="B477" s="1" t="s">
        <v>337</v>
      </c>
      <c r="C477" s="3">
        <v>101800</v>
      </c>
      <c r="D477" s="33">
        <v>43252</v>
      </c>
      <c r="E477" s="3" t="s">
        <v>338</v>
      </c>
      <c r="F477" s="30">
        <v>144</v>
      </c>
      <c r="G477" s="3"/>
    </row>
    <row r="478" spans="1:7" ht="16.2" x14ac:dyDescent="0.3">
      <c r="A478" s="89">
        <v>58</v>
      </c>
      <c r="B478" s="1" t="s">
        <v>179</v>
      </c>
      <c r="C478" s="3">
        <v>101090</v>
      </c>
      <c r="D478" s="33">
        <v>43191</v>
      </c>
      <c r="E478" s="3" t="s">
        <v>339</v>
      </c>
      <c r="F478" s="30">
        <v>288</v>
      </c>
      <c r="G478" s="3"/>
    </row>
    <row r="479" spans="1:7" ht="15" customHeight="1" x14ac:dyDescent="0.3">
      <c r="A479" s="80">
        <v>59</v>
      </c>
      <c r="B479" s="1" t="s">
        <v>304</v>
      </c>
      <c r="C479" s="3">
        <v>59431200</v>
      </c>
      <c r="D479" s="33">
        <v>44440</v>
      </c>
      <c r="E479" s="43">
        <v>326123</v>
      </c>
      <c r="F479" s="30">
        <v>48</v>
      </c>
      <c r="G479" s="3"/>
    </row>
    <row r="480" spans="1:7" ht="15" customHeight="1" x14ac:dyDescent="0.3">
      <c r="A480" s="80">
        <v>59</v>
      </c>
      <c r="B480" s="1" t="s">
        <v>304</v>
      </c>
      <c r="C480" s="3">
        <v>59431200</v>
      </c>
      <c r="D480" s="33">
        <v>44501</v>
      </c>
      <c r="E480" s="43">
        <v>326124</v>
      </c>
      <c r="F480" s="30">
        <v>96</v>
      </c>
      <c r="G480" s="3"/>
    </row>
    <row r="481" spans="1:7" ht="15" customHeight="1" x14ac:dyDescent="0.3">
      <c r="A481" s="80">
        <v>59</v>
      </c>
      <c r="B481" s="1" t="s">
        <v>304</v>
      </c>
      <c r="C481" s="3">
        <v>59431200</v>
      </c>
      <c r="D481" s="33">
        <v>44562</v>
      </c>
      <c r="E481" s="43">
        <v>326127</v>
      </c>
      <c r="F481" s="30">
        <v>48</v>
      </c>
      <c r="G481" s="3"/>
    </row>
    <row r="482" spans="1:7" ht="15" customHeight="1" x14ac:dyDescent="0.3">
      <c r="A482" s="80">
        <v>59</v>
      </c>
      <c r="B482" s="1" t="s">
        <v>288</v>
      </c>
      <c r="C482" s="3">
        <v>59715000</v>
      </c>
      <c r="D482" s="33"/>
      <c r="E482" s="3">
        <v>31388</v>
      </c>
      <c r="F482" s="30">
        <v>700</v>
      </c>
      <c r="G482" s="3"/>
    </row>
    <row r="483" spans="1:7" ht="16.2" x14ac:dyDescent="0.3">
      <c r="A483" s="80">
        <v>59</v>
      </c>
      <c r="B483" s="4" t="s">
        <v>340</v>
      </c>
      <c r="C483" s="3">
        <v>4215</v>
      </c>
      <c r="D483" s="33">
        <v>44256</v>
      </c>
      <c r="E483" s="3">
        <v>61510230</v>
      </c>
      <c r="F483" s="30">
        <v>72</v>
      </c>
      <c r="G483" s="3"/>
    </row>
    <row r="484" spans="1:7" ht="15" customHeight="1" x14ac:dyDescent="0.3">
      <c r="A484" s="80">
        <v>59</v>
      </c>
      <c r="B484" s="17" t="s">
        <v>144</v>
      </c>
      <c r="C484" s="3">
        <v>7133</v>
      </c>
      <c r="D484" s="33">
        <v>44317</v>
      </c>
      <c r="E484" s="3">
        <v>16223</v>
      </c>
      <c r="F484" s="30">
        <v>18000</v>
      </c>
      <c r="G484" s="3"/>
    </row>
    <row r="485" spans="1:7" ht="15" customHeight="1" x14ac:dyDescent="0.3">
      <c r="A485" s="80">
        <v>59</v>
      </c>
      <c r="B485" s="1" t="s">
        <v>341</v>
      </c>
      <c r="C485" s="3">
        <v>131024</v>
      </c>
      <c r="D485" s="33">
        <v>43922</v>
      </c>
      <c r="E485" s="3" t="s">
        <v>342</v>
      </c>
      <c r="F485" s="30">
        <v>12</v>
      </c>
      <c r="G485" s="3"/>
    </row>
    <row r="495" spans="1:7" x14ac:dyDescent="0.3">
      <c r="A495" s="12"/>
      <c r="B495" s="13"/>
      <c r="C495" s="14"/>
      <c r="D495" s="38"/>
      <c r="E495" s="14"/>
      <c r="F495" s="28"/>
    </row>
    <row r="496" spans="1:7" x14ac:dyDescent="0.3">
      <c r="A496" s="12"/>
      <c r="B496" s="13"/>
      <c r="C496" s="14"/>
      <c r="D496" s="38"/>
      <c r="E496" s="14"/>
      <c r="F496" s="28"/>
    </row>
  </sheetData>
  <autoFilter ref="A1:G485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0"/>
  <sheetViews>
    <sheetView workbookViewId="0"/>
  </sheetViews>
  <sheetFormatPr defaultRowHeight="14.4" x14ac:dyDescent="0.3"/>
  <cols>
    <col min="1" max="1" width="91.44140625" bestFit="1" customWidth="1"/>
    <col min="2" max="2" width="18.21875" style="104" bestFit="1" customWidth="1"/>
  </cols>
  <sheetData>
    <row r="1" spans="1:2" x14ac:dyDescent="0.3">
      <c r="A1" s="102" t="s">
        <v>0</v>
      </c>
      <c r="B1" s="141" t="s">
        <v>373</v>
      </c>
    </row>
    <row r="2" spans="1:2" x14ac:dyDescent="0.3">
      <c r="A2" s="103" t="s">
        <v>239</v>
      </c>
      <c r="B2" s="141">
        <v>800</v>
      </c>
    </row>
    <row r="3" spans="1:2" x14ac:dyDescent="0.3">
      <c r="A3" s="103" t="s">
        <v>139</v>
      </c>
      <c r="B3" s="141">
        <v>576</v>
      </c>
    </row>
    <row r="4" spans="1:2" x14ac:dyDescent="0.3">
      <c r="A4" s="103" t="s">
        <v>298</v>
      </c>
      <c r="B4" s="141">
        <v>252</v>
      </c>
    </row>
    <row r="5" spans="1:2" x14ac:dyDescent="0.3">
      <c r="A5" s="103" t="s">
        <v>311</v>
      </c>
      <c r="B5" s="141">
        <v>280</v>
      </c>
    </row>
    <row r="6" spans="1:2" x14ac:dyDescent="0.3">
      <c r="A6" s="103" t="s">
        <v>300</v>
      </c>
      <c r="B6" s="141">
        <v>240</v>
      </c>
    </row>
    <row r="7" spans="1:2" x14ac:dyDescent="0.3">
      <c r="A7" s="103" t="s">
        <v>176</v>
      </c>
      <c r="B7" s="141">
        <v>120</v>
      </c>
    </row>
    <row r="8" spans="1:2" x14ac:dyDescent="0.3">
      <c r="A8" s="103" t="s">
        <v>256</v>
      </c>
      <c r="B8" s="141">
        <v>12</v>
      </c>
    </row>
    <row r="9" spans="1:2" x14ac:dyDescent="0.3">
      <c r="A9" s="103" t="s">
        <v>192</v>
      </c>
      <c r="B9" s="141">
        <v>180</v>
      </c>
    </row>
    <row r="10" spans="1:2" x14ac:dyDescent="0.3">
      <c r="A10" s="103" t="s">
        <v>173</v>
      </c>
      <c r="B10" s="141">
        <v>4</v>
      </c>
    </row>
    <row r="11" spans="1:2" x14ac:dyDescent="0.3">
      <c r="A11" s="103" t="s">
        <v>341</v>
      </c>
      <c r="B11" s="141">
        <v>12</v>
      </c>
    </row>
    <row r="12" spans="1:2" x14ac:dyDescent="0.3">
      <c r="A12" s="103" t="s">
        <v>200</v>
      </c>
      <c r="B12" s="141">
        <v>250</v>
      </c>
    </row>
    <row r="13" spans="1:2" x14ac:dyDescent="0.3">
      <c r="A13" s="103" t="s">
        <v>118</v>
      </c>
      <c r="B13" s="141">
        <v>136</v>
      </c>
    </row>
    <row r="14" spans="1:2" x14ac:dyDescent="0.3">
      <c r="A14" s="103" t="s">
        <v>215</v>
      </c>
      <c r="B14" s="141">
        <v>120</v>
      </c>
    </row>
    <row r="15" spans="1:2" x14ac:dyDescent="0.3">
      <c r="A15" s="103" t="s">
        <v>178</v>
      </c>
      <c r="B15" s="141">
        <v>584</v>
      </c>
    </row>
    <row r="16" spans="1:2" x14ac:dyDescent="0.3">
      <c r="A16" s="103" t="s">
        <v>187</v>
      </c>
      <c r="B16" s="141">
        <v>20</v>
      </c>
    </row>
    <row r="17" spans="1:2" x14ac:dyDescent="0.3">
      <c r="A17" s="103" t="s">
        <v>171</v>
      </c>
      <c r="B17" s="141">
        <v>48</v>
      </c>
    </row>
    <row r="18" spans="1:2" x14ac:dyDescent="0.3">
      <c r="A18" s="103" t="s">
        <v>261</v>
      </c>
      <c r="B18" s="141">
        <v>200</v>
      </c>
    </row>
    <row r="19" spans="1:2" x14ac:dyDescent="0.3">
      <c r="A19" s="103" t="s">
        <v>213</v>
      </c>
      <c r="B19" s="141">
        <v>120</v>
      </c>
    </row>
    <row r="20" spans="1:2" x14ac:dyDescent="0.3">
      <c r="A20" s="103" t="s">
        <v>289</v>
      </c>
      <c r="B20" s="141">
        <v>70</v>
      </c>
    </row>
    <row r="21" spans="1:2" x14ac:dyDescent="0.3">
      <c r="A21" s="103" t="s">
        <v>287</v>
      </c>
      <c r="B21" s="141">
        <v>130</v>
      </c>
    </row>
    <row r="22" spans="1:2" x14ac:dyDescent="0.3">
      <c r="A22" s="103" t="s">
        <v>310</v>
      </c>
      <c r="B22" s="141">
        <v>140</v>
      </c>
    </row>
    <row r="23" spans="1:2" x14ac:dyDescent="0.3">
      <c r="A23" s="103" t="s">
        <v>191</v>
      </c>
      <c r="B23" s="141">
        <v>320</v>
      </c>
    </row>
    <row r="24" spans="1:2" x14ac:dyDescent="0.3">
      <c r="A24" s="103" t="s">
        <v>331</v>
      </c>
      <c r="B24" s="141">
        <v>200</v>
      </c>
    </row>
    <row r="25" spans="1:2" x14ac:dyDescent="0.3">
      <c r="A25" s="103" t="s">
        <v>211</v>
      </c>
      <c r="B25" s="141">
        <v>54</v>
      </c>
    </row>
    <row r="26" spans="1:2" x14ac:dyDescent="0.3">
      <c r="A26" s="103" t="s">
        <v>365</v>
      </c>
      <c r="B26" s="141">
        <v>960</v>
      </c>
    </row>
    <row r="27" spans="1:2" x14ac:dyDescent="0.3">
      <c r="A27" s="103" t="s">
        <v>366</v>
      </c>
      <c r="B27" s="141">
        <v>8496</v>
      </c>
    </row>
    <row r="28" spans="1:2" x14ac:dyDescent="0.3">
      <c r="A28" s="103" t="s">
        <v>368</v>
      </c>
      <c r="B28" s="141">
        <v>3552</v>
      </c>
    </row>
    <row r="29" spans="1:2" x14ac:dyDescent="0.3">
      <c r="A29" s="103" t="s">
        <v>364</v>
      </c>
      <c r="B29" s="141">
        <v>300</v>
      </c>
    </row>
    <row r="30" spans="1:2" x14ac:dyDescent="0.3">
      <c r="A30" s="103" t="s">
        <v>234</v>
      </c>
      <c r="B30" s="141">
        <v>48</v>
      </c>
    </row>
    <row r="31" spans="1:2" x14ac:dyDescent="0.3">
      <c r="A31" s="103" t="s">
        <v>369</v>
      </c>
      <c r="B31" s="141">
        <v>7248</v>
      </c>
    </row>
    <row r="32" spans="1:2" x14ac:dyDescent="0.3">
      <c r="A32" s="103" t="s">
        <v>127</v>
      </c>
      <c r="B32" s="141">
        <v>48</v>
      </c>
    </row>
    <row r="33" spans="1:2" x14ac:dyDescent="0.3">
      <c r="A33" s="103" t="s">
        <v>367</v>
      </c>
      <c r="B33" s="141">
        <v>2304</v>
      </c>
    </row>
    <row r="34" spans="1:2" x14ac:dyDescent="0.3">
      <c r="A34" s="103" t="s">
        <v>103</v>
      </c>
      <c r="B34" s="141">
        <v>800</v>
      </c>
    </row>
    <row r="35" spans="1:2" x14ac:dyDescent="0.3">
      <c r="A35" s="103" t="s">
        <v>102</v>
      </c>
      <c r="B35" s="141">
        <v>11700</v>
      </c>
    </row>
    <row r="36" spans="1:2" x14ac:dyDescent="0.3">
      <c r="A36" s="103" t="s">
        <v>157</v>
      </c>
      <c r="B36" s="141">
        <v>5000</v>
      </c>
    </row>
    <row r="37" spans="1:2" x14ac:dyDescent="0.3">
      <c r="A37" s="103" t="s">
        <v>350</v>
      </c>
      <c r="B37" s="141">
        <v>1000</v>
      </c>
    </row>
    <row r="38" spans="1:2" x14ac:dyDescent="0.3">
      <c r="A38" s="103" t="s">
        <v>188</v>
      </c>
      <c r="B38" s="141">
        <v>3950</v>
      </c>
    </row>
    <row r="39" spans="1:2" x14ac:dyDescent="0.3">
      <c r="A39" s="103" t="s">
        <v>223</v>
      </c>
      <c r="B39" s="141">
        <v>2400</v>
      </c>
    </row>
    <row r="40" spans="1:2" x14ac:dyDescent="0.3">
      <c r="A40" s="103" t="s">
        <v>348</v>
      </c>
      <c r="B40" s="141">
        <v>100500</v>
      </c>
    </row>
    <row r="41" spans="1:2" x14ac:dyDescent="0.3">
      <c r="A41" s="103" t="s">
        <v>95</v>
      </c>
      <c r="B41" s="141">
        <v>45000</v>
      </c>
    </row>
    <row r="42" spans="1:2" x14ac:dyDescent="0.3">
      <c r="A42" s="103" t="s">
        <v>349</v>
      </c>
      <c r="B42" s="141">
        <v>5800</v>
      </c>
    </row>
    <row r="43" spans="1:2" x14ac:dyDescent="0.3">
      <c r="A43" s="103" t="s">
        <v>203</v>
      </c>
      <c r="B43" s="141">
        <v>350</v>
      </c>
    </row>
    <row r="44" spans="1:2" x14ac:dyDescent="0.3">
      <c r="A44" s="103" t="s">
        <v>231</v>
      </c>
      <c r="B44" s="141">
        <v>125600</v>
      </c>
    </row>
    <row r="45" spans="1:2" x14ac:dyDescent="0.3">
      <c r="A45" s="103" t="s">
        <v>327</v>
      </c>
      <c r="B45" s="141">
        <v>500</v>
      </c>
    </row>
    <row r="46" spans="1:2" x14ac:dyDescent="0.3">
      <c r="A46" s="103" t="s">
        <v>258</v>
      </c>
      <c r="B46" s="141">
        <v>6000</v>
      </c>
    </row>
    <row r="47" spans="1:2" x14ac:dyDescent="0.3">
      <c r="A47" s="103" t="s">
        <v>114</v>
      </c>
      <c r="B47" s="141">
        <v>97500</v>
      </c>
    </row>
    <row r="48" spans="1:2" x14ac:dyDescent="0.3">
      <c r="A48" s="103" t="s">
        <v>100</v>
      </c>
      <c r="B48" s="141">
        <v>4000</v>
      </c>
    </row>
    <row r="49" spans="1:2" x14ac:dyDescent="0.3">
      <c r="A49" s="103" t="s">
        <v>101</v>
      </c>
      <c r="B49" s="141">
        <v>8000</v>
      </c>
    </row>
    <row r="50" spans="1:2" x14ac:dyDescent="0.3">
      <c r="A50" s="103" t="s">
        <v>115</v>
      </c>
      <c r="B50" s="141">
        <v>2400</v>
      </c>
    </row>
    <row r="51" spans="1:2" x14ac:dyDescent="0.3">
      <c r="A51" s="103" t="s">
        <v>40</v>
      </c>
      <c r="B51" s="141">
        <v>600</v>
      </c>
    </row>
    <row r="52" spans="1:2" x14ac:dyDescent="0.3">
      <c r="A52" s="103" t="s">
        <v>44</v>
      </c>
      <c r="B52" s="141">
        <v>950</v>
      </c>
    </row>
    <row r="53" spans="1:2" x14ac:dyDescent="0.3">
      <c r="A53" s="103" t="s">
        <v>41</v>
      </c>
      <c r="B53" s="141">
        <v>12600</v>
      </c>
    </row>
    <row r="54" spans="1:2" x14ac:dyDescent="0.3">
      <c r="A54" s="103" t="s">
        <v>119</v>
      </c>
      <c r="B54" s="141">
        <v>144</v>
      </c>
    </row>
    <row r="55" spans="1:2" x14ac:dyDescent="0.3">
      <c r="A55" s="103" t="s">
        <v>179</v>
      </c>
      <c r="B55" s="141">
        <v>300</v>
      </c>
    </row>
    <row r="56" spans="1:2" x14ac:dyDescent="0.3">
      <c r="A56" s="103" t="s">
        <v>321</v>
      </c>
      <c r="B56" s="141">
        <v>4</v>
      </c>
    </row>
    <row r="57" spans="1:2" x14ac:dyDescent="0.3">
      <c r="A57" s="103" t="s">
        <v>204</v>
      </c>
      <c r="B57" s="141">
        <v>10</v>
      </c>
    </row>
    <row r="58" spans="1:2" x14ac:dyDescent="0.3">
      <c r="A58" s="103" t="s">
        <v>193</v>
      </c>
      <c r="B58" s="141">
        <v>36</v>
      </c>
    </row>
    <row r="59" spans="1:2" x14ac:dyDescent="0.3">
      <c r="A59" s="103" t="s">
        <v>282</v>
      </c>
      <c r="B59" s="141">
        <v>600</v>
      </c>
    </row>
    <row r="60" spans="1:2" x14ac:dyDescent="0.3">
      <c r="A60" s="103" t="s">
        <v>217</v>
      </c>
      <c r="B60" s="141">
        <v>40</v>
      </c>
    </row>
    <row r="61" spans="1:2" x14ac:dyDescent="0.3">
      <c r="A61" s="103" t="s">
        <v>230</v>
      </c>
      <c r="B61" s="141">
        <v>2544</v>
      </c>
    </row>
    <row r="62" spans="1:2" x14ac:dyDescent="0.3">
      <c r="A62" s="103" t="s">
        <v>226</v>
      </c>
      <c r="B62" s="141">
        <v>192</v>
      </c>
    </row>
    <row r="63" spans="1:2" x14ac:dyDescent="0.3">
      <c r="A63" s="103" t="s">
        <v>13</v>
      </c>
      <c r="B63" s="141">
        <v>480</v>
      </c>
    </row>
    <row r="64" spans="1:2" x14ac:dyDescent="0.3">
      <c r="A64" s="103" t="s">
        <v>325</v>
      </c>
      <c r="B64" s="141">
        <v>72</v>
      </c>
    </row>
    <row r="65" spans="1:2" x14ac:dyDescent="0.3">
      <c r="A65" s="103" t="s">
        <v>305</v>
      </c>
      <c r="B65" s="141">
        <v>4000</v>
      </c>
    </row>
    <row r="66" spans="1:2" x14ac:dyDescent="0.3">
      <c r="A66" s="103" t="s">
        <v>167</v>
      </c>
      <c r="B66" s="141">
        <v>1200</v>
      </c>
    </row>
    <row r="67" spans="1:2" x14ac:dyDescent="0.3">
      <c r="A67" s="103" t="s">
        <v>253</v>
      </c>
      <c r="B67" s="141">
        <v>288</v>
      </c>
    </row>
    <row r="68" spans="1:2" x14ac:dyDescent="0.3">
      <c r="A68" s="103" t="s">
        <v>30</v>
      </c>
      <c r="B68" s="141">
        <v>25200</v>
      </c>
    </row>
    <row r="69" spans="1:2" x14ac:dyDescent="0.3">
      <c r="A69" s="103" t="s">
        <v>150</v>
      </c>
      <c r="B69" s="141">
        <v>73100</v>
      </c>
    </row>
    <row r="70" spans="1:2" x14ac:dyDescent="0.3">
      <c r="A70" s="103" t="s">
        <v>362</v>
      </c>
      <c r="B70" s="141">
        <v>3552</v>
      </c>
    </row>
    <row r="71" spans="1:2" x14ac:dyDescent="0.3">
      <c r="A71" s="103" t="s">
        <v>21</v>
      </c>
      <c r="B71" s="141">
        <v>8704</v>
      </c>
    </row>
    <row r="72" spans="1:2" x14ac:dyDescent="0.3">
      <c r="A72" s="103" t="s">
        <v>24</v>
      </c>
      <c r="B72" s="141">
        <v>6528</v>
      </c>
    </row>
    <row r="73" spans="1:2" x14ac:dyDescent="0.3">
      <c r="A73" s="103" t="s">
        <v>27</v>
      </c>
      <c r="B73" s="141">
        <v>4136</v>
      </c>
    </row>
    <row r="74" spans="1:2" x14ac:dyDescent="0.3">
      <c r="A74" s="103" t="s">
        <v>32</v>
      </c>
      <c r="B74" s="141">
        <v>4508</v>
      </c>
    </row>
    <row r="75" spans="1:2" x14ac:dyDescent="0.3">
      <c r="A75" s="103" t="s">
        <v>370</v>
      </c>
      <c r="B75" s="141">
        <v>4700</v>
      </c>
    </row>
    <row r="76" spans="1:2" x14ac:dyDescent="0.3">
      <c r="A76" s="103" t="s">
        <v>333</v>
      </c>
      <c r="B76" s="141">
        <v>100</v>
      </c>
    </row>
    <row r="77" spans="1:2" x14ac:dyDescent="0.3">
      <c r="A77" s="103" t="s">
        <v>154</v>
      </c>
      <c r="B77" s="141">
        <v>25000</v>
      </c>
    </row>
    <row r="78" spans="1:2" x14ac:dyDescent="0.3">
      <c r="A78" s="103" t="s">
        <v>344</v>
      </c>
      <c r="B78" s="141">
        <v>3456</v>
      </c>
    </row>
    <row r="79" spans="1:2" x14ac:dyDescent="0.3">
      <c r="A79" s="103" t="s">
        <v>363</v>
      </c>
      <c r="B79" s="141">
        <v>9792</v>
      </c>
    </row>
    <row r="80" spans="1:2" x14ac:dyDescent="0.3">
      <c r="A80" s="103" t="s">
        <v>37</v>
      </c>
      <c r="B80" s="141">
        <v>70</v>
      </c>
    </row>
    <row r="81" spans="1:2" x14ac:dyDescent="0.3">
      <c r="A81" s="103" t="s">
        <v>146</v>
      </c>
      <c r="B81" s="141">
        <v>3708</v>
      </c>
    </row>
    <row r="82" spans="1:2" x14ac:dyDescent="0.3">
      <c r="A82" s="103" t="s">
        <v>160</v>
      </c>
      <c r="B82" s="141">
        <v>4</v>
      </c>
    </row>
    <row r="83" spans="1:2" x14ac:dyDescent="0.3">
      <c r="A83" s="103" t="s">
        <v>163</v>
      </c>
      <c r="B83" s="141">
        <v>1</v>
      </c>
    </row>
    <row r="84" spans="1:2" x14ac:dyDescent="0.3">
      <c r="A84" s="103" t="s">
        <v>205</v>
      </c>
      <c r="B84" s="141">
        <v>10800</v>
      </c>
    </row>
    <row r="85" spans="1:2" x14ac:dyDescent="0.3">
      <c r="A85" s="103" t="s">
        <v>35</v>
      </c>
      <c r="B85" s="141">
        <v>660000</v>
      </c>
    </row>
    <row r="86" spans="1:2" x14ac:dyDescent="0.3">
      <c r="A86" s="103" t="s">
        <v>263</v>
      </c>
      <c r="B86" s="141">
        <v>216</v>
      </c>
    </row>
    <row r="87" spans="1:2" x14ac:dyDescent="0.3">
      <c r="A87" s="103" t="s">
        <v>83</v>
      </c>
      <c r="B87" s="141">
        <v>10560</v>
      </c>
    </row>
    <row r="88" spans="1:2" x14ac:dyDescent="0.3">
      <c r="A88" s="103" t="s">
        <v>85</v>
      </c>
      <c r="B88" s="141">
        <v>7088</v>
      </c>
    </row>
    <row r="89" spans="1:2" x14ac:dyDescent="0.3">
      <c r="A89" s="103" t="s">
        <v>97</v>
      </c>
      <c r="B89" s="141">
        <v>216</v>
      </c>
    </row>
    <row r="90" spans="1:2" x14ac:dyDescent="0.3">
      <c r="A90" s="103" t="s">
        <v>88</v>
      </c>
      <c r="B90" s="141">
        <v>712000</v>
      </c>
    </row>
    <row r="91" spans="1:2" x14ac:dyDescent="0.3">
      <c r="A91" s="103" t="s">
        <v>335</v>
      </c>
      <c r="B91" s="141">
        <v>24</v>
      </c>
    </row>
    <row r="92" spans="1:2" x14ac:dyDescent="0.3">
      <c r="A92" s="103" t="s">
        <v>46</v>
      </c>
      <c r="B92" s="141">
        <v>14400</v>
      </c>
    </row>
    <row r="93" spans="1:2" x14ac:dyDescent="0.3">
      <c r="A93" s="103" t="s">
        <v>346</v>
      </c>
      <c r="B93" s="141">
        <v>94</v>
      </c>
    </row>
    <row r="94" spans="1:2" x14ac:dyDescent="0.3">
      <c r="A94" s="103" t="s">
        <v>246</v>
      </c>
      <c r="B94" s="141">
        <v>1344</v>
      </c>
    </row>
    <row r="95" spans="1:2" x14ac:dyDescent="0.3">
      <c r="A95" s="103" t="s">
        <v>78</v>
      </c>
      <c r="B95" s="141">
        <v>24000</v>
      </c>
    </row>
    <row r="96" spans="1:2" x14ac:dyDescent="0.3">
      <c r="A96" s="103" t="s">
        <v>288</v>
      </c>
      <c r="B96" s="141">
        <v>1254</v>
      </c>
    </row>
    <row r="97" spans="1:2" x14ac:dyDescent="0.3">
      <c r="A97" s="103" t="s">
        <v>177</v>
      </c>
      <c r="B97" s="141">
        <v>28</v>
      </c>
    </row>
    <row r="98" spans="1:2" x14ac:dyDescent="0.3">
      <c r="A98" s="103" t="s">
        <v>248</v>
      </c>
      <c r="B98" s="141">
        <v>20</v>
      </c>
    </row>
    <row r="99" spans="1:2" x14ac:dyDescent="0.3">
      <c r="A99" s="103" t="s">
        <v>137</v>
      </c>
      <c r="B99" s="141">
        <v>8</v>
      </c>
    </row>
    <row r="100" spans="1:2" x14ac:dyDescent="0.3">
      <c r="A100" s="103" t="s">
        <v>347</v>
      </c>
      <c r="B100" s="141">
        <v>36</v>
      </c>
    </row>
    <row r="101" spans="1:2" x14ac:dyDescent="0.3">
      <c r="A101" s="103" t="s">
        <v>172</v>
      </c>
      <c r="B101" s="141">
        <v>8</v>
      </c>
    </row>
    <row r="102" spans="1:2" x14ac:dyDescent="0.3">
      <c r="A102" s="103" t="s">
        <v>199</v>
      </c>
      <c r="B102" s="141">
        <v>156</v>
      </c>
    </row>
    <row r="103" spans="1:2" x14ac:dyDescent="0.3">
      <c r="A103" s="103" t="s">
        <v>340</v>
      </c>
      <c r="B103" s="141">
        <v>504</v>
      </c>
    </row>
    <row r="104" spans="1:2" x14ac:dyDescent="0.3">
      <c r="A104" s="103" t="s">
        <v>18</v>
      </c>
      <c r="B104" s="141">
        <v>432</v>
      </c>
    </row>
    <row r="105" spans="1:2" x14ac:dyDescent="0.3">
      <c r="A105" s="103" t="s">
        <v>181</v>
      </c>
      <c r="B105" s="141">
        <v>2400</v>
      </c>
    </row>
    <row r="106" spans="1:2" x14ac:dyDescent="0.3">
      <c r="A106" s="103" t="s">
        <v>220</v>
      </c>
      <c r="B106" s="141">
        <v>436</v>
      </c>
    </row>
    <row r="107" spans="1:2" x14ac:dyDescent="0.3">
      <c r="A107" s="103" t="s">
        <v>4</v>
      </c>
      <c r="B107" s="141">
        <v>800</v>
      </c>
    </row>
    <row r="108" spans="1:2" x14ac:dyDescent="0.3">
      <c r="A108" s="103" t="s">
        <v>222</v>
      </c>
      <c r="B108" s="141">
        <v>96</v>
      </c>
    </row>
    <row r="109" spans="1:2" x14ac:dyDescent="0.3">
      <c r="A109" s="103" t="s">
        <v>278</v>
      </c>
      <c r="B109" s="141">
        <v>240</v>
      </c>
    </row>
    <row r="110" spans="1:2" x14ac:dyDescent="0.3">
      <c r="A110" s="103" t="s">
        <v>345</v>
      </c>
      <c r="B110" s="141">
        <v>24500</v>
      </c>
    </row>
    <row r="111" spans="1:2" x14ac:dyDescent="0.3">
      <c r="A111" s="103" t="s">
        <v>308</v>
      </c>
      <c r="B111" s="141">
        <v>50</v>
      </c>
    </row>
    <row r="112" spans="1:2" x14ac:dyDescent="0.3">
      <c r="A112" s="103" t="s">
        <v>266</v>
      </c>
      <c r="B112" s="141">
        <v>720</v>
      </c>
    </row>
    <row r="113" spans="1:2" x14ac:dyDescent="0.3">
      <c r="A113" s="103" t="s">
        <v>89</v>
      </c>
      <c r="B113" s="141">
        <v>24600</v>
      </c>
    </row>
    <row r="114" spans="1:2" x14ac:dyDescent="0.3">
      <c r="A114" s="103" t="s">
        <v>323</v>
      </c>
      <c r="B114" s="141">
        <v>100</v>
      </c>
    </row>
    <row r="115" spans="1:2" x14ac:dyDescent="0.3">
      <c r="A115" s="103" t="s">
        <v>316</v>
      </c>
      <c r="B115" s="141">
        <v>12</v>
      </c>
    </row>
    <row r="116" spans="1:2" x14ac:dyDescent="0.3">
      <c r="A116" s="103" t="s">
        <v>170</v>
      </c>
      <c r="B116" s="141">
        <v>1224</v>
      </c>
    </row>
    <row r="117" spans="1:2" x14ac:dyDescent="0.3">
      <c r="A117" s="103" t="s">
        <v>259</v>
      </c>
      <c r="B117" s="141">
        <v>5400</v>
      </c>
    </row>
    <row r="118" spans="1:2" x14ac:dyDescent="0.3">
      <c r="A118" s="103" t="s">
        <v>96</v>
      </c>
      <c r="B118" s="141">
        <v>400</v>
      </c>
    </row>
    <row r="119" spans="1:2" x14ac:dyDescent="0.3">
      <c r="A119" s="103" t="s">
        <v>195</v>
      </c>
      <c r="B119" s="141">
        <v>2700</v>
      </c>
    </row>
    <row r="120" spans="1:2" x14ac:dyDescent="0.3">
      <c r="A120" s="103" t="s">
        <v>186</v>
      </c>
      <c r="B120" s="141">
        <v>1000</v>
      </c>
    </row>
    <row r="121" spans="1:2" x14ac:dyDescent="0.3">
      <c r="A121" s="103" t="s">
        <v>255</v>
      </c>
      <c r="B121" s="141">
        <v>2000</v>
      </c>
    </row>
    <row r="122" spans="1:2" x14ac:dyDescent="0.3">
      <c r="A122" s="103" t="s">
        <v>285</v>
      </c>
      <c r="B122" s="141">
        <v>1000</v>
      </c>
    </row>
    <row r="123" spans="1:2" x14ac:dyDescent="0.3">
      <c r="A123" s="103" t="s">
        <v>250</v>
      </c>
      <c r="B123" s="141">
        <v>8</v>
      </c>
    </row>
    <row r="124" spans="1:2" x14ac:dyDescent="0.3">
      <c r="A124" s="103" t="s">
        <v>237</v>
      </c>
      <c r="B124" s="141">
        <v>336</v>
      </c>
    </row>
    <row r="125" spans="1:2" x14ac:dyDescent="0.3">
      <c r="A125" s="103" t="s">
        <v>212</v>
      </c>
      <c r="B125" s="141">
        <v>132</v>
      </c>
    </row>
    <row r="126" spans="1:2" x14ac:dyDescent="0.3">
      <c r="A126" s="103" t="s">
        <v>360</v>
      </c>
      <c r="B126" s="141">
        <v>132</v>
      </c>
    </row>
    <row r="127" spans="1:2" x14ac:dyDescent="0.3">
      <c r="A127" s="103" t="s">
        <v>216</v>
      </c>
      <c r="B127" s="141">
        <v>24</v>
      </c>
    </row>
    <row r="128" spans="1:2" x14ac:dyDescent="0.3">
      <c r="A128" s="103" t="s">
        <v>297</v>
      </c>
      <c r="B128" s="141">
        <v>12</v>
      </c>
    </row>
    <row r="129" spans="1:2" x14ac:dyDescent="0.3">
      <c r="A129" s="103" t="s">
        <v>352</v>
      </c>
      <c r="B129" s="141">
        <v>432</v>
      </c>
    </row>
    <row r="130" spans="1:2" x14ac:dyDescent="0.3">
      <c r="A130" s="103" t="s">
        <v>290</v>
      </c>
      <c r="B130" s="141">
        <v>12</v>
      </c>
    </row>
    <row r="131" spans="1:2" x14ac:dyDescent="0.3">
      <c r="A131" s="103" t="s">
        <v>303</v>
      </c>
      <c r="B131" s="141">
        <v>48</v>
      </c>
    </row>
    <row r="132" spans="1:2" x14ac:dyDescent="0.3">
      <c r="A132" s="103" t="s">
        <v>304</v>
      </c>
      <c r="B132" s="141">
        <v>240</v>
      </c>
    </row>
    <row r="133" spans="1:2" x14ac:dyDescent="0.3">
      <c r="A133" s="103" t="s">
        <v>356</v>
      </c>
      <c r="B133" s="141">
        <v>48</v>
      </c>
    </row>
    <row r="134" spans="1:2" x14ac:dyDescent="0.3">
      <c r="A134" s="103" t="s">
        <v>353</v>
      </c>
      <c r="B134" s="141">
        <v>156</v>
      </c>
    </row>
    <row r="135" spans="1:2" x14ac:dyDescent="0.3">
      <c r="A135" s="103" t="s">
        <v>116</v>
      </c>
      <c r="B135" s="141">
        <v>192</v>
      </c>
    </row>
    <row r="136" spans="1:2" x14ac:dyDescent="0.3">
      <c r="A136" s="103" t="s">
        <v>201</v>
      </c>
      <c r="B136" s="141">
        <v>100</v>
      </c>
    </row>
    <row r="137" spans="1:2" x14ac:dyDescent="0.3">
      <c r="A137" s="103" t="s">
        <v>197</v>
      </c>
      <c r="B137" s="141">
        <v>140</v>
      </c>
    </row>
    <row r="138" spans="1:2" x14ac:dyDescent="0.3">
      <c r="A138" s="103" t="s">
        <v>270</v>
      </c>
      <c r="B138" s="141">
        <v>400</v>
      </c>
    </row>
    <row r="139" spans="1:2" x14ac:dyDescent="0.3">
      <c r="A139" s="103" t="s">
        <v>174</v>
      </c>
      <c r="B139" s="141">
        <v>220</v>
      </c>
    </row>
    <row r="140" spans="1:2" x14ac:dyDescent="0.3">
      <c r="A140" s="103" t="s">
        <v>126</v>
      </c>
      <c r="B140" s="141">
        <v>678</v>
      </c>
    </row>
    <row r="141" spans="1:2" x14ac:dyDescent="0.3">
      <c r="A141" s="103" t="s">
        <v>359</v>
      </c>
      <c r="B141" s="141">
        <v>312</v>
      </c>
    </row>
    <row r="142" spans="1:2" x14ac:dyDescent="0.3">
      <c r="A142" s="103" t="s">
        <v>166</v>
      </c>
      <c r="B142" s="141">
        <v>2428</v>
      </c>
    </row>
    <row r="143" spans="1:2" x14ac:dyDescent="0.3">
      <c r="A143" s="103" t="s">
        <v>144</v>
      </c>
      <c r="B143" s="141">
        <v>25200</v>
      </c>
    </row>
    <row r="144" spans="1:2" x14ac:dyDescent="0.3">
      <c r="A144" s="103" t="s">
        <v>358</v>
      </c>
      <c r="B144" s="141">
        <v>336</v>
      </c>
    </row>
    <row r="145" spans="1:2" x14ac:dyDescent="0.3">
      <c r="A145" s="103" t="s">
        <v>131</v>
      </c>
      <c r="B145" s="141">
        <v>384</v>
      </c>
    </row>
    <row r="146" spans="1:2" x14ac:dyDescent="0.3">
      <c r="A146" s="103" t="s">
        <v>355</v>
      </c>
      <c r="B146" s="141">
        <v>1488</v>
      </c>
    </row>
    <row r="147" spans="1:2" x14ac:dyDescent="0.3">
      <c r="A147" s="103" t="s">
        <v>357</v>
      </c>
      <c r="B147" s="141">
        <v>288</v>
      </c>
    </row>
    <row r="148" spans="1:2" x14ac:dyDescent="0.3">
      <c r="A148" s="103" t="s">
        <v>361</v>
      </c>
      <c r="B148" s="141">
        <v>848</v>
      </c>
    </row>
    <row r="149" spans="1:2" x14ac:dyDescent="0.3">
      <c r="A149" s="103" t="s">
        <v>354</v>
      </c>
      <c r="B149" s="141">
        <v>840</v>
      </c>
    </row>
    <row r="150" spans="1:2" x14ac:dyDescent="0.3">
      <c r="A150" s="103" t="s">
        <v>351</v>
      </c>
      <c r="B150" s="141">
        <v>60</v>
      </c>
    </row>
    <row r="151" spans="1:2" x14ac:dyDescent="0.3">
      <c r="A151" s="103" t="s">
        <v>183</v>
      </c>
      <c r="B151" s="141">
        <v>12</v>
      </c>
    </row>
    <row r="152" spans="1:2" x14ac:dyDescent="0.3">
      <c r="A152" s="103" t="s">
        <v>314</v>
      </c>
      <c r="B152" s="141">
        <v>50</v>
      </c>
    </row>
    <row r="153" spans="1:2" x14ac:dyDescent="0.3">
      <c r="A153" s="103" t="s">
        <v>295</v>
      </c>
      <c r="B153" s="141">
        <v>2</v>
      </c>
    </row>
    <row r="154" spans="1:2" x14ac:dyDescent="0.3">
      <c r="A154" s="103" t="s">
        <v>49</v>
      </c>
      <c r="B154" s="141">
        <v>22800</v>
      </c>
    </row>
    <row r="155" spans="1:2" x14ac:dyDescent="0.3">
      <c r="A155" s="103" t="s">
        <v>214</v>
      </c>
      <c r="B155" s="141">
        <v>84</v>
      </c>
    </row>
    <row r="156" spans="1:2" x14ac:dyDescent="0.3">
      <c r="A156" s="103" t="s">
        <v>328</v>
      </c>
      <c r="B156" s="141">
        <v>3120</v>
      </c>
    </row>
    <row r="157" spans="1:2" x14ac:dyDescent="0.3">
      <c r="A157" s="103" t="s">
        <v>337</v>
      </c>
      <c r="B157" s="141">
        <v>144</v>
      </c>
    </row>
    <row r="158" spans="1:2" x14ac:dyDescent="0.3">
      <c r="A158" s="103" t="s">
        <v>280</v>
      </c>
      <c r="B158" s="141">
        <v>400</v>
      </c>
    </row>
    <row r="159" spans="1:2" x14ac:dyDescent="0.3">
      <c r="A159" s="103" t="s">
        <v>189</v>
      </c>
      <c r="B159" s="141">
        <v>3</v>
      </c>
    </row>
    <row r="160" spans="1:2" x14ac:dyDescent="0.3">
      <c r="A160" s="103" t="s">
        <v>372</v>
      </c>
      <c r="B160" s="141">
        <v>2217918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Breakdown</vt:lpstr>
      <vt:lpstr>Categorization</vt:lpstr>
      <vt:lpstr>Total per 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I3PL Operations</dc:creator>
  <cp:lastModifiedBy>Robert</cp:lastModifiedBy>
  <cp:lastPrinted>2020-02-01T18:19:28Z</cp:lastPrinted>
  <dcterms:created xsi:type="dcterms:W3CDTF">2019-12-26T19:51:56Z</dcterms:created>
  <dcterms:modified xsi:type="dcterms:W3CDTF">2021-01-15T12:11:03Z</dcterms:modified>
</cp:coreProperties>
</file>