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6608" windowHeight="9432"/>
  </bookViews>
  <sheets>
    <sheet name="LIST" sheetId="1" r:id="rId1"/>
  </sheets>
  <definedNames>
    <definedName name="_xlnm._FilterDatabase" localSheetId="0" hidden="1">LIST!$A$2:$R$35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3" i="1"/>
  <c r="P32" i="1"/>
  <c r="P31" i="1"/>
  <c r="P30" i="1"/>
  <c r="P29" i="1"/>
  <c r="P28" i="1"/>
  <c r="P26" i="1"/>
  <c r="P25" i="1"/>
  <c r="P24" i="1"/>
  <c r="P23" i="1"/>
  <c r="P22" i="1"/>
  <c r="P18" i="1"/>
  <c r="Q17" i="1"/>
  <c r="P17" i="1"/>
  <c r="Q16" i="1"/>
  <c r="P16" i="1" s="1"/>
  <c r="P15" i="1"/>
  <c r="Q14" i="1"/>
  <c r="P14" i="1" s="1"/>
  <c r="P13" i="1"/>
  <c r="P12" i="1"/>
  <c r="P11" i="1"/>
  <c r="P10" i="1"/>
  <c r="Q9" i="1"/>
  <c r="P9" i="1" s="1"/>
  <c r="Q8" i="1"/>
  <c r="P8" i="1"/>
  <c r="P7" i="1"/>
  <c r="Q6" i="1"/>
  <c r="P6" i="1"/>
  <c r="Q5" i="1"/>
  <c r="P5" i="1"/>
  <c r="Q4" i="1"/>
  <c r="Q19" i="1" l="1"/>
  <c r="P4" i="1"/>
  <c r="P19" i="1" s="1"/>
</calcChain>
</file>

<file path=xl/sharedStrings.xml><?xml version="1.0" encoding="utf-8"?>
<sst xmlns="http://schemas.openxmlformats.org/spreadsheetml/2006/main" count="301" uniqueCount="87">
  <si>
    <t>MILL CERT.</t>
    <phoneticPr fontId="7"/>
  </si>
  <si>
    <t>No.</t>
    <phoneticPr fontId="7"/>
  </si>
  <si>
    <t>Location</t>
    <phoneticPr fontId="7"/>
  </si>
  <si>
    <t>Description</t>
    <phoneticPr fontId="3"/>
  </si>
  <si>
    <t>状態</t>
    <rPh sb="0" eb="2">
      <t>ジョウタイ</t>
    </rPh>
    <phoneticPr fontId="3"/>
  </si>
  <si>
    <t>OD</t>
    <phoneticPr fontId="7"/>
  </si>
  <si>
    <t>Lbs/Ft</t>
    <phoneticPr fontId="7"/>
  </si>
  <si>
    <t>Grade</t>
    <phoneticPr fontId="7"/>
  </si>
  <si>
    <t>管端</t>
    <rPh sb="0" eb="1">
      <t>カン</t>
    </rPh>
    <rPh sb="1" eb="2">
      <t>タン</t>
    </rPh>
    <phoneticPr fontId="3"/>
  </si>
  <si>
    <t>Length</t>
    <phoneticPr fontId="3"/>
  </si>
  <si>
    <t>LOT 1</t>
    <phoneticPr fontId="3"/>
  </si>
  <si>
    <t>B</t>
    <phoneticPr fontId="3"/>
  </si>
  <si>
    <t>Japan</t>
    <phoneticPr fontId="7"/>
  </si>
  <si>
    <t>Green tube</t>
    <phoneticPr fontId="7"/>
  </si>
  <si>
    <t>熱処理前</t>
    <rPh sb="0" eb="1">
      <t>ネツ</t>
    </rPh>
    <rPh sb="1" eb="3">
      <t>ショリ</t>
    </rPh>
    <rPh sb="3" eb="4">
      <t>マエ</t>
    </rPh>
    <phoneticPr fontId="3"/>
  </si>
  <si>
    <t>3-1/2</t>
    <phoneticPr fontId="7"/>
  </si>
  <si>
    <t>G-105 or S-135</t>
    <phoneticPr fontId="3"/>
  </si>
  <si>
    <t>プレーンエンド</t>
    <phoneticPr fontId="3"/>
  </si>
  <si>
    <t>Range 2</t>
    <phoneticPr fontId="3"/>
  </si>
  <si>
    <t>8.5～9.7m</t>
    <phoneticPr fontId="3"/>
  </si>
  <si>
    <t>C</t>
    <phoneticPr fontId="3"/>
  </si>
  <si>
    <t>プレーンエンド</t>
  </si>
  <si>
    <t>Range 2</t>
  </si>
  <si>
    <t>8.5～9.7m</t>
  </si>
  <si>
    <t>D</t>
    <phoneticPr fontId="3"/>
  </si>
  <si>
    <t>4</t>
    <phoneticPr fontId="7"/>
  </si>
  <si>
    <t>E</t>
    <phoneticPr fontId="3"/>
  </si>
  <si>
    <t>4-1/2</t>
    <phoneticPr fontId="7"/>
  </si>
  <si>
    <t>F</t>
    <phoneticPr fontId="3"/>
  </si>
  <si>
    <t>5</t>
    <phoneticPr fontId="7"/>
  </si>
  <si>
    <t>G</t>
    <phoneticPr fontId="3"/>
  </si>
  <si>
    <t>5-1/2</t>
    <phoneticPr fontId="7"/>
  </si>
  <si>
    <t>H</t>
    <phoneticPr fontId="3"/>
  </si>
  <si>
    <t>I</t>
    <phoneticPr fontId="3"/>
  </si>
  <si>
    <t>6-5/8</t>
    <phoneticPr fontId="7"/>
  </si>
  <si>
    <t>168.3</t>
    <phoneticPr fontId="3"/>
  </si>
  <si>
    <t>A</t>
    <phoneticPr fontId="3"/>
  </si>
  <si>
    <t>Upset to grade pipe (UTG)</t>
    <phoneticPr fontId="7"/>
  </si>
  <si>
    <t>熱処理・アップセット済</t>
    <rPh sb="0" eb="3">
      <t>ネツショリ</t>
    </rPh>
    <rPh sb="10" eb="11">
      <t>スミ</t>
    </rPh>
    <phoneticPr fontId="3"/>
  </si>
  <si>
    <t>2-3/8</t>
    <phoneticPr fontId="7"/>
  </si>
  <si>
    <t>G-105</t>
    <phoneticPr fontId="7"/>
  </si>
  <si>
    <t>アップセット</t>
    <phoneticPr fontId="3"/>
  </si>
  <si>
    <t>S-135</t>
    <phoneticPr fontId="7"/>
  </si>
  <si>
    <t>アップセット</t>
  </si>
  <si>
    <t>Drill Pipe</t>
    <phoneticPr fontId="3"/>
  </si>
  <si>
    <t>完成品</t>
    <rPh sb="0" eb="3">
      <t>カンセイヒン</t>
    </rPh>
    <phoneticPr fontId="3"/>
  </si>
  <si>
    <t>total</t>
    <phoneticPr fontId="3"/>
  </si>
  <si>
    <t>LOT 2</t>
    <phoneticPr fontId="3"/>
  </si>
  <si>
    <t>UTG</t>
    <phoneticPr fontId="3"/>
  </si>
  <si>
    <t>5</t>
    <phoneticPr fontId="3"/>
  </si>
  <si>
    <t>3-1/2</t>
  </si>
  <si>
    <t>4-1/2</t>
  </si>
  <si>
    <t>DP素菅</t>
    <rPh sb="2" eb="3">
      <t>ソ</t>
    </rPh>
    <rPh sb="3" eb="4">
      <t>カン</t>
    </rPh>
    <phoneticPr fontId="3"/>
  </si>
  <si>
    <t>DP</t>
    <phoneticPr fontId="3"/>
  </si>
  <si>
    <t>15.5ppf</t>
    <phoneticPr fontId="3"/>
  </si>
  <si>
    <t>2-3/8</t>
  </si>
  <si>
    <t>TOOL JOINT</t>
    <phoneticPr fontId="3"/>
  </si>
  <si>
    <t>A-026 REV</t>
    <phoneticPr fontId="3"/>
  </si>
  <si>
    <t>STATUS</t>
    <phoneticPr fontId="3"/>
  </si>
  <si>
    <t>STATUS</t>
    <phoneticPr fontId="3"/>
  </si>
  <si>
    <t>HEAT TEATED</t>
    <phoneticPr fontId="3"/>
  </si>
  <si>
    <t>LOT.1 NO. 1-8</t>
    <phoneticPr fontId="3"/>
  </si>
  <si>
    <t>NO.9-14</t>
    <phoneticPr fontId="3"/>
  </si>
  <si>
    <t xml:space="preserve">HEAT TEATED, UPSET </t>
    <phoneticPr fontId="3"/>
  </si>
  <si>
    <t>NO.15</t>
    <phoneticPr fontId="3"/>
  </si>
  <si>
    <t>ALL COMPLETED FINISHED</t>
    <phoneticPr fontId="3"/>
  </si>
  <si>
    <t>END</t>
    <phoneticPr fontId="3"/>
  </si>
  <si>
    <t>PLAIN END</t>
    <phoneticPr fontId="3"/>
  </si>
  <si>
    <t>UPSET</t>
    <phoneticPr fontId="3"/>
  </si>
  <si>
    <t>FINISHED</t>
    <phoneticPr fontId="3"/>
  </si>
  <si>
    <t>END</t>
    <phoneticPr fontId="3"/>
  </si>
  <si>
    <t>LENGTH</t>
    <phoneticPr fontId="3"/>
  </si>
  <si>
    <t>UNIT/PC</t>
    <phoneticPr fontId="3"/>
  </si>
  <si>
    <t>NET WT</t>
    <phoneticPr fontId="3"/>
  </si>
  <si>
    <t>PC.</t>
    <phoneticPr fontId="7"/>
  </si>
  <si>
    <t>OD MM</t>
    <phoneticPr fontId="3"/>
  </si>
  <si>
    <t>WT MM</t>
    <phoneticPr fontId="3"/>
  </si>
  <si>
    <t>LOT.2</t>
    <phoneticPr fontId="3"/>
  </si>
  <si>
    <t>DESCRIPTION</t>
    <phoneticPr fontId="3"/>
  </si>
  <si>
    <t>WT MM</t>
    <phoneticPr fontId="3"/>
  </si>
  <si>
    <t>LENGTH</t>
    <phoneticPr fontId="3"/>
  </si>
  <si>
    <t>UNIT/PC</t>
    <phoneticPr fontId="3"/>
  </si>
  <si>
    <t>NET WT</t>
    <phoneticPr fontId="3"/>
  </si>
  <si>
    <t>PC</t>
    <phoneticPr fontId="7"/>
  </si>
  <si>
    <t>NET WT.</t>
    <phoneticPr fontId="3"/>
  </si>
  <si>
    <t>NO.5,8,9,11,12</t>
    <phoneticPr fontId="3"/>
  </si>
  <si>
    <t>GREEN PIPE AS ROLLED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</si>
</sst>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_);[Red]\(0.0\)"/>
    <numFmt numFmtId="165" formatCode="0.000_);[Red]\(0.000\)"/>
    <numFmt numFmtId="166" formatCode="#,##0.000;[Red]\-#,##0.000"/>
    <numFmt numFmtId="167" formatCode="0.00_);[Red]\(0.00\)"/>
  </numFmts>
  <fonts count="8">
    <font>
      <sz val="11"/>
      <color theme="1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sz val="10"/>
      <name val="Meiryo UI"/>
      <family val="3"/>
      <charset val="128"/>
    </font>
    <font>
      <sz val="6"/>
      <name val="Calibri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>
      <alignment vertical="center"/>
    </xf>
    <xf numFmtId="14" fontId="2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>
      <alignment vertical="center"/>
    </xf>
    <xf numFmtId="38" fontId="6" fillId="2" borderId="1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Continuous" vertical="center"/>
    </xf>
    <xf numFmtId="49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40" fontId="2" fillId="4" borderId="1" xfId="1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vertical="center"/>
    </xf>
    <xf numFmtId="38" fontId="2" fillId="4" borderId="1" xfId="1" applyFont="1" applyFill="1" applyBorder="1" applyAlignment="1">
      <alignment vertical="center"/>
    </xf>
    <xf numFmtId="49" fontId="2" fillId="4" borderId="1" xfId="0" quotePrefix="1" applyNumberFormat="1" applyFont="1" applyFill="1" applyBorder="1" applyAlignment="1">
      <alignment horizontal="center" vertical="center"/>
    </xf>
    <xf numFmtId="164" fontId="2" fillId="4" borderId="1" xfId="0" quotePrefix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Continuous" vertical="center"/>
    </xf>
    <xf numFmtId="49" fontId="2" fillId="5" borderId="1" xfId="0" quotePrefix="1" applyNumberFormat="1" applyFont="1" applyFill="1" applyBorder="1" applyAlignment="1">
      <alignment horizontal="center" vertical="center"/>
    </xf>
    <xf numFmtId="164" fontId="2" fillId="5" borderId="1" xfId="0" quotePrefix="1" applyNumberFormat="1" applyFont="1" applyFill="1" applyBorder="1" applyAlignment="1">
      <alignment horizontal="center" vertical="center"/>
    </xf>
    <xf numFmtId="165" fontId="2" fillId="5" borderId="1" xfId="1" applyNumberFormat="1" applyFont="1" applyFill="1" applyBorder="1" applyAlignment="1">
      <alignment horizontal="center" vertical="center"/>
    </xf>
    <xf numFmtId="40" fontId="2" fillId="5" borderId="1" xfId="1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left" vertical="center"/>
    </xf>
    <xf numFmtId="165" fontId="2" fillId="5" borderId="1" xfId="1" applyNumberFormat="1" applyFont="1" applyFill="1" applyBorder="1" applyAlignment="1">
      <alignment vertical="center"/>
    </xf>
    <xf numFmtId="38" fontId="2" fillId="5" borderId="1" xfId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38" fontId="2" fillId="5" borderId="1" xfId="1" quotePrefix="1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49" fontId="2" fillId="6" borderId="1" xfId="0" quotePrefix="1" applyNumberFormat="1" applyFont="1" applyFill="1" applyBorder="1" applyAlignment="1">
      <alignment horizontal="center" vertical="center"/>
    </xf>
    <xf numFmtId="164" fontId="2" fillId="6" borderId="1" xfId="0" quotePrefix="1" applyNumberFormat="1" applyFont="1" applyFill="1" applyBorder="1" applyAlignment="1">
      <alignment horizontal="center" vertical="center"/>
    </xf>
    <xf numFmtId="165" fontId="2" fillId="6" borderId="1" xfId="1" applyNumberFormat="1" applyFont="1" applyFill="1" applyBorder="1" applyAlignment="1">
      <alignment horizontal="center" vertical="center"/>
    </xf>
    <xf numFmtId="40" fontId="2" fillId="6" borderId="1" xfId="1" applyNumberFormat="1" applyFont="1" applyFill="1" applyBorder="1" applyAlignment="1">
      <alignment horizontal="center" vertical="center"/>
    </xf>
    <xf numFmtId="165" fontId="2" fillId="6" borderId="1" xfId="1" applyNumberFormat="1" applyFont="1" applyFill="1" applyBorder="1" applyAlignment="1">
      <alignment vertical="center"/>
    </xf>
    <xf numFmtId="38" fontId="2" fillId="6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0" fontId="2" fillId="0" borderId="1" xfId="1" applyNumberFormat="1" applyFont="1" applyFill="1" applyBorder="1" applyAlignment="1">
      <alignment horizontal="center" vertical="center"/>
    </xf>
    <xf numFmtId="49" fontId="2" fillId="0" borderId="4" xfId="0" quotePrefix="1" applyNumberFormat="1" applyFont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 vertical="center"/>
    </xf>
    <xf numFmtId="167" fontId="5" fillId="0" borderId="1" xfId="1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5" fontId="2" fillId="0" borderId="1" xfId="1" applyNumberFormat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0" fontId="5" fillId="8" borderId="0" xfId="0" applyFont="1" applyFill="1" applyAlignment="1">
      <alignment horizontal="center" vertical="center"/>
    </xf>
    <xf numFmtId="165" fontId="2" fillId="8" borderId="1" xfId="1" applyNumberFormat="1" applyFont="1" applyFill="1" applyBorder="1" applyAlignment="1">
      <alignment horizontal="center" vertical="center"/>
    </xf>
    <xf numFmtId="165" fontId="2" fillId="8" borderId="1" xfId="1" applyNumberFormat="1" applyFont="1" applyFill="1" applyBorder="1" applyAlignment="1">
      <alignment vertical="center"/>
    </xf>
    <xf numFmtId="38" fontId="4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zoomScale="70" zoomScaleNormal="70" zoomScaleSheetLayoutView="100" workbookViewId="0">
      <pane ySplit="3" topLeftCell="A4" activePane="bottomLeft" state="frozen"/>
      <selection pane="bottomLeft" activeCell="D6" sqref="D6"/>
    </sheetView>
  </sheetViews>
  <sheetFormatPr defaultColWidth="9" defaultRowHeight="14.4"/>
  <cols>
    <col min="1" max="1" width="9" style="1"/>
    <col min="2" max="2" width="11" style="1" customWidth="1"/>
    <col min="3" max="3" width="4.77734375" style="2" bestFit="1" customWidth="1"/>
    <col min="4" max="4" width="9" style="2" customWidth="1"/>
    <col min="5" max="5" width="23.77734375" style="2" bestFit="1" customWidth="1"/>
    <col min="6" max="6" width="17.109375" style="2" bestFit="1" customWidth="1"/>
    <col min="7" max="7" width="13.21875" style="2" customWidth="1"/>
    <col min="8" max="8" width="9.77734375" style="3" bestFit="1" customWidth="1"/>
    <col min="9" max="9" width="8.77734375" style="4" bestFit="1" customWidth="1"/>
    <col min="10" max="10" width="10.77734375" style="2" customWidth="1"/>
    <col min="11" max="11" width="13.21875" style="2" customWidth="1"/>
    <col min="12" max="12" width="10.88671875" style="2" bestFit="1" customWidth="1"/>
    <col min="13" max="13" width="8.109375" style="2" customWidth="1"/>
    <col min="14" max="14" width="10.88671875" style="2" bestFit="1" customWidth="1"/>
    <col min="15" max="15" width="11.88671875" style="2" customWidth="1"/>
    <col min="16" max="16" width="12.6640625" style="6" customWidth="1"/>
    <col min="17" max="17" width="8" style="59" bestFit="1" customWidth="1"/>
    <col min="18" max="18" width="18.21875" style="6" customWidth="1"/>
    <col min="19" max="16384" width="9" style="2"/>
  </cols>
  <sheetData>
    <row r="1" spans="1:18" ht="19.5" customHeight="1">
      <c r="E1" s="2" t="s">
        <v>57</v>
      </c>
    </row>
    <row r="2" spans="1:18">
      <c r="O2" s="5"/>
      <c r="Q2" s="7"/>
    </row>
    <row r="3" spans="1:18" s="14" customFormat="1">
      <c r="A3" s="8"/>
      <c r="B3" s="9" t="s">
        <v>0</v>
      </c>
      <c r="C3" s="9" t="s">
        <v>1</v>
      </c>
      <c r="D3" s="9" t="s">
        <v>2</v>
      </c>
      <c r="E3" s="9" t="s">
        <v>3</v>
      </c>
      <c r="F3" s="9" t="s">
        <v>58</v>
      </c>
      <c r="G3" s="9" t="s">
        <v>5</v>
      </c>
      <c r="H3" s="10" t="s">
        <v>75</v>
      </c>
      <c r="I3" s="11" t="s">
        <v>6</v>
      </c>
      <c r="J3" s="9" t="s">
        <v>76</v>
      </c>
      <c r="K3" s="9" t="s">
        <v>7</v>
      </c>
      <c r="L3" s="9" t="s">
        <v>70</v>
      </c>
      <c r="M3" s="9" t="s">
        <v>9</v>
      </c>
      <c r="N3" s="9" t="s">
        <v>71</v>
      </c>
      <c r="O3" s="9" t="s">
        <v>72</v>
      </c>
      <c r="P3" s="12" t="s">
        <v>73</v>
      </c>
      <c r="Q3" s="13" t="s">
        <v>74</v>
      </c>
      <c r="R3" s="12"/>
    </row>
    <row r="4" spans="1:18" s="14" customFormat="1">
      <c r="A4" s="15" t="s">
        <v>10</v>
      </c>
      <c r="B4" s="8" t="s">
        <v>11</v>
      </c>
      <c r="C4" s="16">
        <v>1</v>
      </c>
      <c r="D4" s="16" t="s">
        <v>12</v>
      </c>
      <c r="E4" s="17" t="s">
        <v>13</v>
      </c>
      <c r="F4" s="18" t="s">
        <v>14</v>
      </c>
      <c r="G4" s="19" t="s">
        <v>15</v>
      </c>
      <c r="H4" s="20">
        <v>88.9</v>
      </c>
      <c r="I4" s="21">
        <v>13.3</v>
      </c>
      <c r="J4" s="22">
        <v>9.35</v>
      </c>
      <c r="K4" s="16" t="s">
        <v>16</v>
      </c>
      <c r="L4" s="16" t="s">
        <v>17</v>
      </c>
      <c r="M4" s="23" t="s">
        <v>18</v>
      </c>
      <c r="N4" s="23" t="s">
        <v>19</v>
      </c>
      <c r="O4" s="21">
        <v>0.184</v>
      </c>
      <c r="P4" s="24">
        <f>O4*Q4</f>
        <v>612.53599999999994</v>
      </c>
      <c r="Q4" s="25">
        <f>1665+1662+2</f>
        <v>3329</v>
      </c>
      <c r="R4" s="24"/>
    </row>
    <row r="5" spans="1:18" s="14" customFormat="1">
      <c r="A5" s="15" t="s">
        <v>10</v>
      </c>
      <c r="B5" s="8" t="s">
        <v>20</v>
      </c>
      <c r="C5" s="16">
        <v>2</v>
      </c>
      <c r="D5" s="16" t="s">
        <v>12</v>
      </c>
      <c r="E5" s="17" t="s">
        <v>13</v>
      </c>
      <c r="F5" s="18" t="s">
        <v>14</v>
      </c>
      <c r="G5" s="19" t="s">
        <v>15</v>
      </c>
      <c r="H5" s="20">
        <v>88.9</v>
      </c>
      <c r="I5" s="21">
        <v>15.5</v>
      </c>
      <c r="J5" s="22">
        <v>11.4</v>
      </c>
      <c r="K5" s="16" t="s">
        <v>16</v>
      </c>
      <c r="L5" s="16" t="s">
        <v>21</v>
      </c>
      <c r="M5" s="23" t="s">
        <v>22</v>
      </c>
      <c r="N5" s="23" t="s">
        <v>23</v>
      </c>
      <c r="O5" s="21">
        <v>0.218</v>
      </c>
      <c r="P5" s="24">
        <f t="shared" ref="P5:P18" si="0">O5*Q5</f>
        <v>237.184</v>
      </c>
      <c r="Q5" s="25">
        <f>1505-417</f>
        <v>1088</v>
      </c>
      <c r="R5" s="24"/>
    </row>
    <row r="6" spans="1:18" s="14" customFormat="1">
      <c r="A6" s="15" t="s">
        <v>10</v>
      </c>
      <c r="B6" s="8" t="s">
        <v>24</v>
      </c>
      <c r="C6" s="16">
        <v>3</v>
      </c>
      <c r="D6" s="16" t="s">
        <v>12</v>
      </c>
      <c r="E6" s="17" t="s">
        <v>13</v>
      </c>
      <c r="F6" s="18" t="s">
        <v>14</v>
      </c>
      <c r="G6" s="19" t="s">
        <v>25</v>
      </c>
      <c r="H6" s="20">
        <v>101.6</v>
      </c>
      <c r="I6" s="21">
        <v>14</v>
      </c>
      <c r="J6" s="22">
        <v>8.3800000000000008</v>
      </c>
      <c r="K6" s="16" t="s">
        <v>16</v>
      </c>
      <c r="L6" s="16" t="s">
        <v>21</v>
      </c>
      <c r="M6" s="23" t="s">
        <v>22</v>
      </c>
      <c r="N6" s="23" t="s">
        <v>23</v>
      </c>
      <c r="O6" s="21">
        <v>0.193</v>
      </c>
      <c r="P6" s="24">
        <f t="shared" si="0"/>
        <v>605.05500000000006</v>
      </c>
      <c r="Q6" s="25">
        <f>1562+1573</f>
        <v>3135</v>
      </c>
      <c r="R6" s="24"/>
    </row>
    <row r="7" spans="1:18" s="14" customFormat="1">
      <c r="A7" s="15" t="s">
        <v>10</v>
      </c>
      <c r="B7" s="8" t="s">
        <v>26</v>
      </c>
      <c r="C7" s="16">
        <v>4</v>
      </c>
      <c r="D7" s="16" t="s">
        <v>12</v>
      </c>
      <c r="E7" s="17" t="s">
        <v>13</v>
      </c>
      <c r="F7" s="18" t="s">
        <v>14</v>
      </c>
      <c r="G7" s="26" t="s">
        <v>27</v>
      </c>
      <c r="H7" s="27">
        <v>114.3</v>
      </c>
      <c r="I7" s="21">
        <v>16.600000000000001</v>
      </c>
      <c r="J7" s="22">
        <v>8.56</v>
      </c>
      <c r="K7" s="16" t="s">
        <v>16</v>
      </c>
      <c r="L7" s="16" t="s">
        <v>21</v>
      </c>
      <c r="M7" s="19" t="s">
        <v>22</v>
      </c>
      <c r="N7" s="19" t="s">
        <v>23</v>
      </c>
      <c r="O7" s="21">
        <v>0.23</v>
      </c>
      <c r="P7" s="24">
        <f t="shared" si="0"/>
        <v>201.25</v>
      </c>
      <c r="Q7" s="25">
        <v>875</v>
      </c>
      <c r="R7" s="24"/>
    </row>
    <row r="8" spans="1:18" s="14" customFormat="1">
      <c r="A8" s="15" t="s">
        <v>10</v>
      </c>
      <c r="B8" s="8" t="s">
        <v>28</v>
      </c>
      <c r="C8" s="16">
        <v>5</v>
      </c>
      <c r="D8" s="16" t="s">
        <v>12</v>
      </c>
      <c r="E8" s="17" t="s">
        <v>13</v>
      </c>
      <c r="F8" s="18" t="s">
        <v>14</v>
      </c>
      <c r="G8" s="19" t="s">
        <v>29</v>
      </c>
      <c r="H8" s="20">
        <v>127</v>
      </c>
      <c r="I8" s="21">
        <v>19.5</v>
      </c>
      <c r="J8" s="22">
        <v>9.19</v>
      </c>
      <c r="K8" s="16" t="s">
        <v>16</v>
      </c>
      <c r="L8" s="16" t="s">
        <v>21</v>
      </c>
      <c r="M8" s="19" t="s">
        <v>22</v>
      </c>
      <c r="N8" s="19" t="s">
        <v>23</v>
      </c>
      <c r="O8" s="21">
        <v>0.27500000000000002</v>
      </c>
      <c r="P8" s="24">
        <f t="shared" si="0"/>
        <v>250.8</v>
      </c>
      <c r="Q8" s="25">
        <f>1495-301-649+361+4+2</f>
        <v>912</v>
      </c>
      <c r="R8" s="24"/>
    </row>
    <row r="9" spans="1:18" s="14" customFormat="1">
      <c r="A9" s="15" t="s">
        <v>10</v>
      </c>
      <c r="B9" s="8" t="s">
        <v>30</v>
      </c>
      <c r="C9" s="16">
        <v>6</v>
      </c>
      <c r="D9" s="16" t="s">
        <v>12</v>
      </c>
      <c r="E9" s="17" t="s">
        <v>13</v>
      </c>
      <c r="F9" s="18" t="s">
        <v>14</v>
      </c>
      <c r="G9" s="19" t="s">
        <v>31</v>
      </c>
      <c r="H9" s="20">
        <v>139.69999999999999</v>
      </c>
      <c r="I9" s="21">
        <v>21.9</v>
      </c>
      <c r="J9" s="22">
        <v>9.17</v>
      </c>
      <c r="K9" s="16" t="s">
        <v>16</v>
      </c>
      <c r="L9" s="16" t="s">
        <v>21</v>
      </c>
      <c r="M9" s="23" t="s">
        <v>22</v>
      </c>
      <c r="N9" s="23" t="s">
        <v>23</v>
      </c>
      <c r="O9" s="21">
        <v>0.29699999999999999</v>
      </c>
      <c r="P9" s="24">
        <f t="shared" si="0"/>
        <v>613.899</v>
      </c>
      <c r="Q9" s="25">
        <f>43+1011+1013</f>
        <v>2067</v>
      </c>
      <c r="R9" s="24"/>
    </row>
    <row r="10" spans="1:18" s="14" customFormat="1">
      <c r="A10" s="15" t="s">
        <v>10</v>
      </c>
      <c r="B10" s="8" t="s">
        <v>32</v>
      </c>
      <c r="C10" s="16">
        <v>7</v>
      </c>
      <c r="D10" s="16" t="s">
        <v>12</v>
      </c>
      <c r="E10" s="17" t="s">
        <v>13</v>
      </c>
      <c r="F10" s="18" t="s">
        <v>14</v>
      </c>
      <c r="G10" s="19" t="s">
        <v>31</v>
      </c>
      <c r="H10" s="20">
        <v>139.69999999999999</v>
      </c>
      <c r="I10" s="21">
        <v>24.7</v>
      </c>
      <c r="J10" s="22">
        <v>10.54</v>
      </c>
      <c r="K10" s="16" t="s">
        <v>16</v>
      </c>
      <c r="L10" s="16" t="s">
        <v>21</v>
      </c>
      <c r="M10" s="23" t="s">
        <v>22</v>
      </c>
      <c r="N10" s="23" t="s">
        <v>23</v>
      </c>
      <c r="O10" s="21">
        <v>0.33700000000000002</v>
      </c>
      <c r="P10" s="24">
        <f t="shared" si="0"/>
        <v>294.875</v>
      </c>
      <c r="Q10" s="25">
        <v>875</v>
      </c>
      <c r="R10" s="24"/>
    </row>
    <row r="11" spans="1:18" s="14" customFormat="1">
      <c r="A11" s="15" t="s">
        <v>10</v>
      </c>
      <c r="B11" s="8" t="s">
        <v>33</v>
      </c>
      <c r="C11" s="16">
        <v>8</v>
      </c>
      <c r="D11" s="16" t="s">
        <v>12</v>
      </c>
      <c r="E11" s="17" t="s">
        <v>13</v>
      </c>
      <c r="F11" s="18" t="s">
        <v>14</v>
      </c>
      <c r="G11" s="19" t="s">
        <v>34</v>
      </c>
      <c r="H11" s="20" t="s">
        <v>35</v>
      </c>
      <c r="I11" s="21">
        <v>19.5</v>
      </c>
      <c r="J11" s="22">
        <v>9.19</v>
      </c>
      <c r="K11" s="16" t="s">
        <v>16</v>
      </c>
      <c r="L11" s="16" t="s">
        <v>21</v>
      </c>
      <c r="M11" s="23" t="s">
        <v>22</v>
      </c>
      <c r="N11" s="23" t="s">
        <v>23</v>
      </c>
      <c r="O11" s="21">
        <v>0.36199999999999999</v>
      </c>
      <c r="P11" s="24">
        <f t="shared" si="0"/>
        <v>0.72399999999999998</v>
      </c>
      <c r="Q11" s="25">
        <v>2</v>
      </c>
      <c r="R11" s="24"/>
    </row>
    <row r="12" spans="1:18" s="14" customFormat="1">
      <c r="A12" s="15" t="s">
        <v>10</v>
      </c>
      <c r="B12" s="8" t="s">
        <v>36</v>
      </c>
      <c r="C12" s="28">
        <v>9</v>
      </c>
      <c r="D12" s="28" t="s">
        <v>12</v>
      </c>
      <c r="E12" s="29" t="s">
        <v>37</v>
      </c>
      <c r="F12" s="30" t="s">
        <v>38</v>
      </c>
      <c r="G12" s="31" t="s">
        <v>39</v>
      </c>
      <c r="H12" s="32">
        <v>60.3</v>
      </c>
      <c r="I12" s="33">
        <v>6.65</v>
      </c>
      <c r="J12" s="34">
        <v>7.11</v>
      </c>
      <c r="K12" s="28" t="s">
        <v>40</v>
      </c>
      <c r="L12" s="28" t="s">
        <v>41</v>
      </c>
      <c r="M12" s="35" t="s">
        <v>22</v>
      </c>
      <c r="N12" s="36" t="s">
        <v>23</v>
      </c>
      <c r="O12" s="33">
        <v>9.2999999999999999E-2</v>
      </c>
      <c r="P12" s="37">
        <f t="shared" si="0"/>
        <v>2.6040000000000001</v>
      </c>
      <c r="Q12" s="38">
        <v>28</v>
      </c>
      <c r="R12" s="37"/>
    </row>
    <row r="13" spans="1:18" s="14" customFormat="1">
      <c r="A13" s="15" t="s">
        <v>10</v>
      </c>
      <c r="B13" s="8" t="s">
        <v>11</v>
      </c>
      <c r="C13" s="28">
        <v>10</v>
      </c>
      <c r="D13" s="28" t="s">
        <v>12</v>
      </c>
      <c r="E13" s="29" t="s">
        <v>37</v>
      </c>
      <c r="F13" s="30" t="s">
        <v>38</v>
      </c>
      <c r="G13" s="29" t="s">
        <v>15</v>
      </c>
      <c r="H13" s="39">
        <v>88.9</v>
      </c>
      <c r="I13" s="33">
        <v>13.3</v>
      </c>
      <c r="J13" s="34">
        <v>9.35</v>
      </c>
      <c r="K13" s="28" t="s">
        <v>42</v>
      </c>
      <c r="L13" s="28" t="s">
        <v>43</v>
      </c>
      <c r="M13" s="29" t="s">
        <v>22</v>
      </c>
      <c r="N13" s="40" t="s">
        <v>23</v>
      </c>
      <c r="O13" s="33">
        <v>0.184</v>
      </c>
      <c r="P13" s="37">
        <f t="shared" si="0"/>
        <v>45.448</v>
      </c>
      <c r="Q13" s="38">
        <v>247</v>
      </c>
      <c r="R13" s="37"/>
    </row>
    <row r="14" spans="1:18" s="14" customFormat="1">
      <c r="A14" s="15" t="s">
        <v>10</v>
      </c>
      <c r="B14" s="8" t="s">
        <v>20</v>
      </c>
      <c r="C14" s="28">
        <v>11</v>
      </c>
      <c r="D14" s="28" t="s">
        <v>12</v>
      </c>
      <c r="E14" s="29" t="s">
        <v>37</v>
      </c>
      <c r="F14" s="30" t="s">
        <v>38</v>
      </c>
      <c r="G14" s="29" t="s">
        <v>15</v>
      </c>
      <c r="H14" s="39">
        <v>88.9</v>
      </c>
      <c r="I14" s="33">
        <v>15.5</v>
      </c>
      <c r="J14" s="34">
        <v>11.4</v>
      </c>
      <c r="K14" s="28" t="s">
        <v>40</v>
      </c>
      <c r="L14" s="41" t="s">
        <v>43</v>
      </c>
      <c r="M14" s="29" t="s">
        <v>22</v>
      </c>
      <c r="N14" s="40" t="s">
        <v>23</v>
      </c>
      <c r="O14" s="33">
        <v>0.218</v>
      </c>
      <c r="P14" s="37">
        <f>O14*Q14</f>
        <v>23.762</v>
      </c>
      <c r="Q14" s="38">
        <f>426-1-316</f>
        <v>109</v>
      </c>
      <c r="R14" s="37"/>
    </row>
    <row r="15" spans="1:18" s="14" customFormat="1">
      <c r="A15" s="15" t="s">
        <v>10</v>
      </c>
      <c r="B15" s="8" t="s">
        <v>26</v>
      </c>
      <c r="C15" s="28">
        <v>12</v>
      </c>
      <c r="D15" s="28" t="s">
        <v>12</v>
      </c>
      <c r="E15" s="29" t="s">
        <v>37</v>
      </c>
      <c r="F15" s="30" t="s">
        <v>38</v>
      </c>
      <c r="G15" s="29" t="s">
        <v>27</v>
      </c>
      <c r="H15" s="39">
        <v>114.3</v>
      </c>
      <c r="I15" s="33">
        <v>16.600000000000001</v>
      </c>
      <c r="J15" s="34">
        <v>8.56</v>
      </c>
      <c r="K15" s="28" t="s">
        <v>42</v>
      </c>
      <c r="L15" s="28" t="s">
        <v>43</v>
      </c>
      <c r="M15" s="29" t="s">
        <v>22</v>
      </c>
      <c r="N15" s="40" t="s">
        <v>23</v>
      </c>
      <c r="O15" s="33">
        <v>0.23</v>
      </c>
      <c r="P15" s="37">
        <f>O15*Q15</f>
        <v>91.08</v>
      </c>
      <c r="Q15" s="38">
        <v>396</v>
      </c>
      <c r="R15" s="37"/>
    </row>
    <row r="16" spans="1:18" s="14" customFormat="1">
      <c r="A16" s="15" t="s">
        <v>10</v>
      </c>
      <c r="B16" s="8" t="s">
        <v>28</v>
      </c>
      <c r="C16" s="28">
        <v>13</v>
      </c>
      <c r="D16" s="28" t="s">
        <v>12</v>
      </c>
      <c r="E16" s="29" t="s">
        <v>37</v>
      </c>
      <c r="F16" s="30" t="s">
        <v>38</v>
      </c>
      <c r="G16" s="29" t="s">
        <v>29</v>
      </c>
      <c r="H16" s="39">
        <v>127</v>
      </c>
      <c r="I16" s="33">
        <v>19.5</v>
      </c>
      <c r="J16" s="34">
        <v>9.19</v>
      </c>
      <c r="K16" s="28" t="s">
        <v>40</v>
      </c>
      <c r="L16" s="28" t="s">
        <v>43</v>
      </c>
      <c r="M16" s="29" t="s">
        <v>22</v>
      </c>
      <c r="N16" s="40" t="s">
        <v>23</v>
      </c>
      <c r="O16" s="33">
        <v>0.27500000000000002</v>
      </c>
      <c r="P16" s="37">
        <f t="shared" si="0"/>
        <v>246.95000000000002</v>
      </c>
      <c r="Q16" s="42">
        <f>299+299+299+1</f>
        <v>898</v>
      </c>
      <c r="R16" s="37"/>
    </row>
    <row r="17" spans="1:18">
      <c r="A17" s="15" t="s">
        <v>10</v>
      </c>
      <c r="B17" s="8" t="s">
        <v>28</v>
      </c>
      <c r="C17" s="28">
        <v>14</v>
      </c>
      <c r="D17" s="28" t="s">
        <v>12</v>
      </c>
      <c r="E17" s="29" t="s">
        <v>37</v>
      </c>
      <c r="F17" s="30" t="s">
        <v>38</v>
      </c>
      <c r="G17" s="29" t="s">
        <v>29</v>
      </c>
      <c r="H17" s="39">
        <v>127</v>
      </c>
      <c r="I17" s="33">
        <v>19.5</v>
      </c>
      <c r="J17" s="34">
        <v>9.19</v>
      </c>
      <c r="K17" s="28" t="s">
        <v>42</v>
      </c>
      <c r="L17" s="28" t="s">
        <v>43</v>
      </c>
      <c r="M17" s="29" t="s">
        <v>22</v>
      </c>
      <c r="N17" s="40" t="s">
        <v>23</v>
      </c>
      <c r="O17" s="33">
        <v>0.27500000000000002</v>
      </c>
      <c r="P17" s="37">
        <f t="shared" si="0"/>
        <v>353.1</v>
      </c>
      <c r="Q17" s="42">
        <f>272+98+496+418</f>
        <v>1284</v>
      </c>
      <c r="R17" s="37"/>
    </row>
    <row r="18" spans="1:18" s="14" customFormat="1">
      <c r="A18" s="15" t="s">
        <v>10</v>
      </c>
      <c r="B18" s="8" t="s">
        <v>20</v>
      </c>
      <c r="C18" s="43">
        <v>15</v>
      </c>
      <c r="D18" s="43" t="s">
        <v>12</v>
      </c>
      <c r="E18" s="43" t="s">
        <v>44</v>
      </c>
      <c r="F18" s="43" t="s">
        <v>45</v>
      </c>
      <c r="G18" s="44" t="s">
        <v>15</v>
      </c>
      <c r="H18" s="45">
        <v>88.9</v>
      </c>
      <c r="I18" s="46">
        <v>15.5</v>
      </c>
      <c r="J18" s="47">
        <v>11.4</v>
      </c>
      <c r="K18" s="43" t="s">
        <v>40</v>
      </c>
      <c r="L18" s="43" t="s">
        <v>45</v>
      </c>
      <c r="M18" s="44" t="s">
        <v>18</v>
      </c>
      <c r="N18" s="44" t="s">
        <v>23</v>
      </c>
      <c r="O18" s="46">
        <v>0.218</v>
      </c>
      <c r="P18" s="48">
        <f t="shared" si="0"/>
        <v>0.218</v>
      </c>
      <c r="Q18" s="49">
        <v>1</v>
      </c>
      <c r="R18" s="48"/>
    </row>
    <row r="19" spans="1:18" s="14" customFormat="1">
      <c r="A19" s="15" t="s">
        <v>10</v>
      </c>
      <c r="B19" s="8"/>
      <c r="C19" s="50"/>
      <c r="D19" s="50"/>
      <c r="E19" s="50"/>
      <c r="F19" s="50"/>
      <c r="G19" s="51"/>
      <c r="H19" s="51"/>
      <c r="I19" s="52"/>
      <c r="J19" s="52"/>
      <c r="K19" s="50"/>
      <c r="L19" s="50"/>
      <c r="M19" s="53"/>
      <c r="N19" s="53" t="s">
        <v>46</v>
      </c>
      <c r="O19" s="54"/>
      <c r="P19" s="55">
        <f>SUM(P4:P18)</f>
        <v>3579.4849999999997</v>
      </c>
      <c r="Q19" s="56">
        <f>SUM(Q4:Q18)</f>
        <v>15246</v>
      </c>
      <c r="R19" s="57"/>
    </row>
    <row r="20" spans="1:18">
      <c r="H20" s="2"/>
      <c r="I20" s="2"/>
      <c r="P20" s="58"/>
    </row>
    <row r="21" spans="1:18">
      <c r="A21" s="8"/>
      <c r="B21" s="9" t="s">
        <v>0</v>
      </c>
      <c r="C21" s="9" t="s">
        <v>1</v>
      </c>
      <c r="D21" s="9" t="s">
        <v>2</v>
      </c>
      <c r="E21" s="9" t="s">
        <v>3</v>
      </c>
      <c r="F21" s="9" t="s">
        <v>4</v>
      </c>
      <c r="G21" s="9" t="s">
        <v>5</v>
      </c>
      <c r="H21" s="10" t="s">
        <v>75</v>
      </c>
      <c r="I21" s="11" t="s">
        <v>6</v>
      </c>
      <c r="J21" s="9" t="s">
        <v>79</v>
      </c>
      <c r="K21" s="9" t="s">
        <v>7</v>
      </c>
      <c r="L21" s="9" t="s">
        <v>8</v>
      </c>
      <c r="M21" s="9" t="s">
        <v>9</v>
      </c>
      <c r="N21" s="9" t="s">
        <v>80</v>
      </c>
      <c r="O21" s="9" t="s">
        <v>81</v>
      </c>
      <c r="P21" s="12" t="s">
        <v>82</v>
      </c>
      <c r="Q21" s="13" t="s">
        <v>83</v>
      </c>
      <c r="R21" s="12" t="s">
        <v>84</v>
      </c>
    </row>
    <row r="22" spans="1:18" s="14" customFormat="1">
      <c r="A22" s="60" t="s">
        <v>47</v>
      </c>
      <c r="B22" s="8" t="s">
        <v>28</v>
      </c>
      <c r="C22" s="50">
        <v>1</v>
      </c>
      <c r="D22" s="50"/>
      <c r="E22" s="61" t="s">
        <v>48</v>
      </c>
      <c r="F22" s="62"/>
      <c r="G22" s="63" t="s">
        <v>49</v>
      </c>
      <c r="H22" s="64">
        <v>127</v>
      </c>
      <c r="I22" s="65">
        <v>19.5</v>
      </c>
      <c r="J22" s="52">
        <v>9.19</v>
      </c>
      <c r="K22" s="50"/>
      <c r="L22" s="50"/>
      <c r="M22" s="66" t="s">
        <v>22</v>
      </c>
      <c r="N22" s="66" t="s">
        <v>23</v>
      </c>
      <c r="O22" s="65">
        <v>0.27500000000000002</v>
      </c>
      <c r="P22" s="67">
        <f t="shared" ref="P22:P23" si="1">O22*Q22</f>
        <v>103.4</v>
      </c>
      <c r="Q22" s="68">
        <v>376</v>
      </c>
      <c r="R22" s="67">
        <v>103.4</v>
      </c>
    </row>
    <row r="23" spans="1:18" s="14" customFormat="1">
      <c r="A23" s="60" t="s">
        <v>47</v>
      </c>
      <c r="B23" s="8" t="s">
        <v>11</v>
      </c>
      <c r="C23" s="50">
        <v>2</v>
      </c>
      <c r="D23" s="50"/>
      <c r="E23" s="61" t="s">
        <v>48</v>
      </c>
      <c r="F23" s="62"/>
      <c r="G23" s="63" t="s">
        <v>50</v>
      </c>
      <c r="H23" s="64">
        <v>88.9</v>
      </c>
      <c r="I23" s="65">
        <v>13.3</v>
      </c>
      <c r="J23" s="52">
        <v>9.35</v>
      </c>
      <c r="K23" s="50"/>
      <c r="L23" s="50"/>
      <c r="M23" s="66" t="s">
        <v>22</v>
      </c>
      <c r="N23" s="66" t="s">
        <v>23</v>
      </c>
      <c r="O23" s="65">
        <v>0.184</v>
      </c>
      <c r="P23" s="67">
        <f t="shared" si="1"/>
        <v>47.287999999999997</v>
      </c>
      <c r="Q23" s="68">
        <v>257</v>
      </c>
      <c r="R23" s="67">
        <v>46.7</v>
      </c>
    </row>
    <row r="24" spans="1:18" s="14" customFormat="1">
      <c r="A24" s="60" t="s">
        <v>47</v>
      </c>
      <c r="B24" s="8" t="s">
        <v>26</v>
      </c>
      <c r="C24" s="50">
        <v>3</v>
      </c>
      <c r="D24" s="50"/>
      <c r="E24" s="61" t="s">
        <v>48</v>
      </c>
      <c r="F24" s="62"/>
      <c r="G24" s="63" t="s">
        <v>51</v>
      </c>
      <c r="H24" s="64">
        <v>114.3</v>
      </c>
      <c r="I24" s="65">
        <v>16.600000000000001</v>
      </c>
      <c r="J24" s="52">
        <v>8.56</v>
      </c>
      <c r="K24" s="50"/>
      <c r="L24" s="50"/>
      <c r="M24" s="66" t="s">
        <v>22</v>
      </c>
      <c r="N24" s="66" t="s">
        <v>23</v>
      </c>
      <c r="O24" s="65">
        <v>0.23</v>
      </c>
      <c r="P24" s="67">
        <f>O24*Q24</f>
        <v>87.17</v>
      </c>
      <c r="Q24" s="68">
        <v>379</v>
      </c>
      <c r="R24" s="67">
        <v>86.5</v>
      </c>
    </row>
    <row r="25" spans="1:18" s="14" customFormat="1">
      <c r="A25" s="60" t="s">
        <v>47</v>
      </c>
      <c r="B25" s="8" t="s">
        <v>20</v>
      </c>
      <c r="C25" s="50">
        <v>4</v>
      </c>
      <c r="D25" s="50"/>
      <c r="E25" s="61" t="s">
        <v>48</v>
      </c>
      <c r="F25" s="62"/>
      <c r="G25" s="63" t="s">
        <v>50</v>
      </c>
      <c r="H25" s="64">
        <v>88.9</v>
      </c>
      <c r="I25" s="65">
        <v>15.5</v>
      </c>
      <c r="J25" s="52">
        <v>11.4</v>
      </c>
      <c r="K25" s="50"/>
      <c r="L25" s="50"/>
      <c r="M25" s="66" t="s">
        <v>22</v>
      </c>
      <c r="N25" s="66" t="s">
        <v>23</v>
      </c>
      <c r="O25" s="65">
        <v>0.218</v>
      </c>
      <c r="P25" s="67">
        <f t="shared" ref="P25:P26" si="2">O25*Q25</f>
        <v>23.762</v>
      </c>
      <c r="Q25" s="68">
        <v>109</v>
      </c>
      <c r="R25" s="67">
        <v>23.4</v>
      </c>
    </row>
    <row r="26" spans="1:18" s="14" customFormat="1">
      <c r="A26" s="60" t="s">
        <v>47</v>
      </c>
      <c r="B26" s="8" t="s">
        <v>28</v>
      </c>
      <c r="C26" s="50">
        <v>5</v>
      </c>
      <c r="D26" s="50"/>
      <c r="E26" s="61" t="s">
        <v>52</v>
      </c>
      <c r="F26" s="62"/>
      <c r="G26" s="63" t="s">
        <v>49</v>
      </c>
      <c r="H26" s="64">
        <v>127</v>
      </c>
      <c r="I26" s="65">
        <v>19.5</v>
      </c>
      <c r="J26" s="52">
        <v>9.19</v>
      </c>
      <c r="K26" s="50"/>
      <c r="L26" s="50"/>
      <c r="M26" s="66" t="s">
        <v>22</v>
      </c>
      <c r="N26" s="66" t="s">
        <v>23</v>
      </c>
      <c r="O26" s="65">
        <v>0.27500000000000002</v>
      </c>
      <c r="P26" s="67">
        <f t="shared" si="2"/>
        <v>0.82500000000000007</v>
      </c>
      <c r="Q26" s="68">
        <v>3</v>
      </c>
      <c r="R26" s="67">
        <v>0.8</v>
      </c>
    </row>
    <row r="27" spans="1:18" s="14" customFormat="1">
      <c r="A27" s="60" t="s">
        <v>47</v>
      </c>
      <c r="B27" s="69"/>
      <c r="C27" s="50">
        <v>6</v>
      </c>
      <c r="D27" s="50"/>
      <c r="E27" s="61" t="s">
        <v>53</v>
      </c>
      <c r="F27" s="62"/>
      <c r="G27" s="63" t="s">
        <v>50</v>
      </c>
      <c r="H27" s="64">
        <v>88.9</v>
      </c>
      <c r="I27" s="70"/>
      <c r="J27" s="52" t="s">
        <v>54</v>
      </c>
      <c r="K27" s="50"/>
      <c r="L27" s="50"/>
      <c r="M27" s="66" t="s">
        <v>22</v>
      </c>
      <c r="N27" s="66" t="s">
        <v>23</v>
      </c>
      <c r="O27" s="70"/>
      <c r="P27" s="71"/>
      <c r="Q27" s="68">
        <v>1</v>
      </c>
      <c r="R27" s="67">
        <v>0.2</v>
      </c>
    </row>
    <row r="28" spans="1:18" s="14" customFormat="1">
      <c r="A28" s="60" t="s">
        <v>47</v>
      </c>
      <c r="B28" s="8" t="s">
        <v>28</v>
      </c>
      <c r="C28" s="50">
        <v>7</v>
      </c>
      <c r="D28" s="50"/>
      <c r="E28" s="61" t="s">
        <v>48</v>
      </c>
      <c r="F28" s="62"/>
      <c r="G28" s="63" t="s">
        <v>49</v>
      </c>
      <c r="H28" s="64">
        <v>127</v>
      </c>
      <c r="I28" s="65">
        <v>19.5</v>
      </c>
      <c r="J28" s="52">
        <v>9.19</v>
      </c>
      <c r="K28" s="50"/>
      <c r="L28" s="50"/>
      <c r="M28" s="66" t="s">
        <v>22</v>
      </c>
      <c r="N28" s="66" t="s">
        <v>23</v>
      </c>
      <c r="O28" s="65">
        <v>0.27500000000000002</v>
      </c>
      <c r="P28" s="67">
        <f t="shared" ref="P28:P33" si="3">O28*Q28</f>
        <v>0.55000000000000004</v>
      </c>
      <c r="Q28" s="68">
        <v>2</v>
      </c>
      <c r="R28" s="67">
        <v>0.5</v>
      </c>
    </row>
    <row r="29" spans="1:18" s="14" customFormat="1">
      <c r="A29" s="60" t="s">
        <v>47</v>
      </c>
      <c r="B29" s="8" t="s">
        <v>28</v>
      </c>
      <c r="C29" s="50">
        <v>8</v>
      </c>
      <c r="D29" s="50"/>
      <c r="E29" s="61" t="s">
        <v>52</v>
      </c>
      <c r="F29" s="62"/>
      <c r="G29" s="63" t="s">
        <v>49</v>
      </c>
      <c r="H29" s="64">
        <v>127</v>
      </c>
      <c r="I29" s="65">
        <v>19.5</v>
      </c>
      <c r="J29" s="52">
        <v>9.19</v>
      </c>
      <c r="K29" s="50"/>
      <c r="L29" s="50"/>
      <c r="M29" s="66" t="s">
        <v>22</v>
      </c>
      <c r="N29" s="66" t="s">
        <v>23</v>
      </c>
      <c r="O29" s="65">
        <v>0.27500000000000002</v>
      </c>
      <c r="P29" s="67">
        <f t="shared" si="3"/>
        <v>69.575000000000003</v>
      </c>
      <c r="Q29" s="68">
        <v>253</v>
      </c>
      <c r="R29" s="67">
        <v>67.900000000000006</v>
      </c>
    </row>
    <row r="30" spans="1:18" s="14" customFormat="1">
      <c r="A30" s="60" t="s">
        <v>47</v>
      </c>
      <c r="B30" s="8" t="s">
        <v>36</v>
      </c>
      <c r="C30" s="50">
        <v>9</v>
      </c>
      <c r="D30" s="50"/>
      <c r="E30" s="61" t="s">
        <v>52</v>
      </c>
      <c r="F30" s="62"/>
      <c r="G30" s="63" t="s">
        <v>55</v>
      </c>
      <c r="H30" s="64">
        <v>60.3</v>
      </c>
      <c r="I30" s="65">
        <v>6.65</v>
      </c>
      <c r="J30" s="52">
        <v>7.11</v>
      </c>
      <c r="K30" s="50"/>
      <c r="L30" s="50"/>
      <c r="M30" s="66" t="s">
        <v>22</v>
      </c>
      <c r="N30" s="66" t="s">
        <v>23</v>
      </c>
      <c r="O30" s="65">
        <v>9.2999999999999999E-2</v>
      </c>
      <c r="P30" s="67">
        <f t="shared" si="3"/>
        <v>3.9060000000000001</v>
      </c>
      <c r="Q30" s="68">
        <v>42</v>
      </c>
      <c r="R30" s="67">
        <v>3.8</v>
      </c>
    </row>
    <row r="31" spans="1:18" s="14" customFormat="1">
      <c r="A31" s="60" t="s">
        <v>47</v>
      </c>
      <c r="B31" s="8" t="s">
        <v>36</v>
      </c>
      <c r="C31" s="50">
        <v>10</v>
      </c>
      <c r="D31" s="50"/>
      <c r="E31" s="61" t="s">
        <v>48</v>
      </c>
      <c r="F31" s="62"/>
      <c r="G31" s="63" t="s">
        <v>55</v>
      </c>
      <c r="H31" s="64">
        <v>60.3</v>
      </c>
      <c r="I31" s="65">
        <v>6.65</v>
      </c>
      <c r="J31" s="52">
        <v>7.11</v>
      </c>
      <c r="K31" s="50"/>
      <c r="L31" s="50"/>
      <c r="M31" s="66" t="s">
        <v>22</v>
      </c>
      <c r="N31" s="66" t="s">
        <v>23</v>
      </c>
      <c r="O31" s="65">
        <v>9.2999999999999999E-2</v>
      </c>
      <c r="P31" s="67">
        <f t="shared" si="3"/>
        <v>2.6040000000000001</v>
      </c>
      <c r="Q31" s="68">
        <v>28</v>
      </c>
      <c r="R31" s="67">
        <v>2.5</v>
      </c>
    </row>
    <row r="32" spans="1:18" s="14" customFormat="1">
      <c r="A32" s="60" t="s">
        <v>47</v>
      </c>
      <c r="B32" s="8" t="s">
        <v>28</v>
      </c>
      <c r="C32" s="50">
        <v>11</v>
      </c>
      <c r="D32" s="50"/>
      <c r="E32" s="61" t="s">
        <v>52</v>
      </c>
      <c r="F32" s="62"/>
      <c r="G32" s="63" t="s">
        <v>49</v>
      </c>
      <c r="H32" s="64">
        <v>127</v>
      </c>
      <c r="I32" s="65">
        <v>19.5</v>
      </c>
      <c r="J32" s="52">
        <v>9.19</v>
      </c>
      <c r="K32" s="50"/>
      <c r="L32" s="50"/>
      <c r="M32" s="66" t="s">
        <v>22</v>
      </c>
      <c r="N32" s="66" t="s">
        <v>23</v>
      </c>
      <c r="O32" s="65">
        <v>0.27500000000000002</v>
      </c>
      <c r="P32" s="67">
        <f t="shared" si="3"/>
        <v>84.15</v>
      </c>
      <c r="Q32" s="68">
        <v>306</v>
      </c>
      <c r="R32" s="67">
        <v>83.3</v>
      </c>
    </row>
    <row r="33" spans="1:18" s="14" customFormat="1">
      <c r="A33" s="60" t="s">
        <v>47</v>
      </c>
      <c r="B33" s="8" t="s">
        <v>33</v>
      </c>
      <c r="C33" s="50">
        <v>12</v>
      </c>
      <c r="D33" s="50"/>
      <c r="E33" s="61" t="s">
        <v>52</v>
      </c>
      <c r="F33" s="62"/>
      <c r="G33" s="63" t="s">
        <v>34</v>
      </c>
      <c r="H33" s="64">
        <v>168.3</v>
      </c>
      <c r="I33" s="65">
        <v>19.5</v>
      </c>
      <c r="J33" s="52">
        <v>9.19</v>
      </c>
      <c r="K33" s="50"/>
      <c r="L33" s="50"/>
      <c r="M33" s="66" t="s">
        <v>22</v>
      </c>
      <c r="N33" s="66" t="s">
        <v>23</v>
      </c>
      <c r="O33" s="65">
        <v>0.36199999999999999</v>
      </c>
      <c r="P33" s="67">
        <f t="shared" si="3"/>
        <v>0.72399999999999998</v>
      </c>
      <c r="Q33" s="68">
        <v>2</v>
      </c>
      <c r="R33" s="67">
        <v>0.7</v>
      </c>
    </row>
    <row r="34" spans="1:18" s="14" customFormat="1">
      <c r="A34" s="60" t="s">
        <v>47</v>
      </c>
      <c r="B34" s="69"/>
      <c r="C34" s="50">
        <v>13</v>
      </c>
      <c r="D34" s="50"/>
      <c r="E34" s="61" t="s">
        <v>56</v>
      </c>
      <c r="F34" s="62"/>
      <c r="G34" s="63"/>
      <c r="H34" s="64"/>
      <c r="I34" s="65"/>
      <c r="J34" s="52"/>
      <c r="K34" s="50"/>
      <c r="L34" s="50"/>
      <c r="M34" s="66" t="s">
        <v>22</v>
      </c>
      <c r="N34" s="66" t="s">
        <v>23</v>
      </c>
      <c r="O34" s="65"/>
      <c r="P34" s="67"/>
      <c r="Q34" s="68">
        <v>168</v>
      </c>
      <c r="R34" s="67">
        <v>5.0999999999999996</v>
      </c>
    </row>
    <row r="35" spans="1:18" s="72" customFormat="1">
      <c r="A35" s="1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8"/>
      <c r="Q35" s="59">
        <f>SUM(Q22:Q34)</f>
        <v>1926</v>
      </c>
      <c r="R35" s="6">
        <f>SUM(R22:R34)</f>
        <v>424.8</v>
      </c>
    </row>
    <row r="36" spans="1:18">
      <c r="F36" s="9" t="s">
        <v>0</v>
      </c>
      <c r="G36" s="9" t="s">
        <v>5</v>
      </c>
      <c r="H36" s="10" t="s">
        <v>75</v>
      </c>
      <c r="I36" s="11" t="s">
        <v>6</v>
      </c>
      <c r="J36" s="9" t="s">
        <v>79</v>
      </c>
    </row>
    <row r="37" spans="1:18">
      <c r="B37" s="8"/>
      <c r="F37" s="73" t="s">
        <v>36</v>
      </c>
      <c r="G37" s="51" t="s">
        <v>39</v>
      </c>
      <c r="H37" s="74">
        <v>60.3</v>
      </c>
      <c r="I37" s="65">
        <v>6.65</v>
      </c>
      <c r="J37" s="52">
        <v>7.11</v>
      </c>
    </row>
    <row r="38" spans="1:18">
      <c r="B38" s="8"/>
      <c r="F38" s="73" t="s">
        <v>11</v>
      </c>
      <c r="G38" s="63" t="s">
        <v>50</v>
      </c>
      <c r="H38" s="64">
        <v>88.9</v>
      </c>
      <c r="I38" s="65">
        <v>13.3</v>
      </c>
      <c r="J38" s="52">
        <v>9.35</v>
      </c>
    </row>
    <row r="39" spans="1:18">
      <c r="B39" s="8"/>
      <c r="F39" s="73" t="s">
        <v>20</v>
      </c>
      <c r="G39" s="63" t="s">
        <v>50</v>
      </c>
      <c r="H39" s="64">
        <v>88.9</v>
      </c>
      <c r="I39" s="65">
        <v>15.5</v>
      </c>
      <c r="J39" s="52">
        <v>11.4</v>
      </c>
    </row>
    <row r="40" spans="1:18">
      <c r="B40" s="8"/>
      <c r="F40" s="73" t="s">
        <v>24</v>
      </c>
      <c r="G40" s="63" t="s">
        <v>25</v>
      </c>
      <c r="H40" s="64">
        <v>101.6</v>
      </c>
      <c r="I40" s="65">
        <v>14</v>
      </c>
      <c r="J40" s="52">
        <v>8.3800000000000008</v>
      </c>
    </row>
    <row r="41" spans="1:18">
      <c r="B41" s="8"/>
      <c r="F41" s="73" t="s">
        <v>26</v>
      </c>
      <c r="G41" s="63" t="s">
        <v>51</v>
      </c>
      <c r="H41" s="64">
        <v>114.3</v>
      </c>
      <c r="I41" s="65">
        <v>16.600000000000001</v>
      </c>
      <c r="J41" s="52">
        <v>8.56</v>
      </c>
    </row>
    <row r="42" spans="1:18">
      <c r="B42" s="8"/>
      <c r="F42" s="73" t="s">
        <v>24</v>
      </c>
      <c r="G42" s="63" t="s">
        <v>49</v>
      </c>
      <c r="H42" s="64">
        <v>127</v>
      </c>
      <c r="I42" s="65">
        <v>19.5</v>
      </c>
      <c r="J42" s="52">
        <v>9.19</v>
      </c>
    </row>
    <row r="43" spans="1:18">
      <c r="B43" s="8"/>
      <c r="F43" s="73" t="s">
        <v>30</v>
      </c>
      <c r="G43" s="63" t="s">
        <v>31</v>
      </c>
      <c r="H43" s="64">
        <v>139.69999999999999</v>
      </c>
      <c r="I43" s="65">
        <v>21.9</v>
      </c>
      <c r="J43" s="52">
        <v>9.17</v>
      </c>
    </row>
    <row r="44" spans="1:18">
      <c r="B44" s="8"/>
      <c r="F44" s="73" t="s">
        <v>32</v>
      </c>
      <c r="G44" s="63" t="s">
        <v>31</v>
      </c>
      <c r="H44" s="64">
        <v>139.69999999999999</v>
      </c>
      <c r="I44" s="65">
        <v>24.7</v>
      </c>
      <c r="J44" s="52">
        <v>10.54</v>
      </c>
    </row>
    <row r="45" spans="1:18">
      <c r="B45" s="8"/>
      <c r="F45" s="73" t="s">
        <v>33</v>
      </c>
      <c r="G45" s="63" t="s">
        <v>34</v>
      </c>
      <c r="H45" s="64">
        <v>168.3</v>
      </c>
      <c r="I45" s="65">
        <v>19.5</v>
      </c>
      <c r="J45" s="52">
        <v>9.19</v>
      </c>
    </row>
    <row r="47" spans="1:18">
      <c r="L47" s="2" t="s">
        <v>66</v>
      </c>
    </row>
    <row r="48" spans="1:18">
      <c r="F48" s="2" t="s">
        <v>59</v>
      </c>
      <c r="H48" s="3" t="s">
        <v>61</v>
      </c>
      <c r="J48" s="2" t="s">
        <v>60</v>
      </c>
      <c r="L48" s="2" t="s">
        <v>67</v>
      </c>
    </row>
    <row r="49" spans="6:12">
      <c r="H49" s="3" t="s">
        <v>62</v>
      </c>
      <c r="J49" s="2" t="s">
        <v>63</v>
      </c>
      <c r="L49" s="2" t="s">
        <v>68</v>
      </c>
    </row>
    <row r="50" spans="6:12">
      <c r="H50" s="3" t="s">
        <v>64</v>
      </c>
      <c r="J50" s="2" t="s">
        <v>65</v>
      </c>
      <c r="L50" s="2" t="s">
        <v>69</v>
      </c>
    </row>
    <row r="53" spans="6:12">
      <c r="F53" s="2" t="s">
        <v>77</v>
      </c>
      <c r="G53" s="2" t="s">
        <v>78</v>
      </c>
      <c r="I53" s="4" t="s">
        <v>85</v>
      </c>
      <c r="K53" s="2" t="s">
        <v>86</v>
      </c>
    </row>
  </sheetData>
  <autoFilter ref="A2:R35"/>
  <phoneticPr fontId="3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2020-05-15T03:52:44Z</cp:lastPrinted>
  <dcterms:created xsi:type="dcterms:W3CDTF">2020-05-15T02:46:35Z</dcterms:created>
  <dcterms:modified xsi:type="dcterms:W3CDTF">2020-05-15T08:48:52Z</dcterms:modified>
</cp:coreProperties>
</file>